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0" yWindow="0" windowWidth="1980" windowHeight="1170"/>
  </bookViews>
  <sheets>
    <sheet name="Rekapitulace stavby" sheetId="1" r:id="rId1"/>
    <sheet name="1 - MALOSTRANSKÝ POTOK VÝ..." sheetId="2" r:id="rId2"/>
    <sheet name="2 - VEDLEJŠÍ A OSTATNÍ NÁ..." sheetId="3" r:id="rId3"/>
    <sheet name="Pokyny pro vyplnění" sheetId="4" r:id="rId4"/>
  </sheets>
  <definedNames>
    <definedName name="_xlnm._FilterDatabase" localSheetId="1" hidden="1">'1 - MALOSTRANSKÝ POTOK VÝ...'!$C$78:$K$78</definedName>
    <definedName name="_xlnm._FilterDatabase" localSheetId="2" hidden="1">'2 - VEDLEJŠÍ A OSTATNÍ NÁ...'!$C$76:$K$76</definedName>
    <definedName name="_xlnm.Print_Titles" localSheetId="1">'1 - MALOSTRANSKÝ POTOK VÝ...'!$78:$78</definedName>
    <definedName name="_xlnm.Print_Titles" localSheetId="2">'2 - VEDLEJŠÍ A OSTATNÍ NÁ...'!$76:$76</definedName>
    <definedName name="_xlnm.Print_Titles" localSheetId="0">'Rekapitulace stavby'!$49:$49</definedName>
    <definedName name="_xlnm.Print_Area" localSheetId="1">'1 - MALOSTRANSKÝ POTOK VÝ...'!$C$4:$J$36,'1 - MALOSTRANSKÝ POTOK VÝ...'!$C$42:$J$60,'1 - MALOSTRANSKÝ POTOK VÝ...'!$C$66:$K$211</definedName>
    <definedName name="_xlnm.Print_Area" localSheetId="2">'2 - VEDLEJŠÍ A OSTATNÍ NÁ...'!$C$4:$J$36,'2 - VEDLEJŠÍ A OSTATNÍ NÁ...'!$C$42:$J$58,'2 - VEDLEJŠÍ A OSTATNÍ NÁ...'!$C$64:$K$128</definedName>
    <definedName name="_xlnm.Print_Area" localSheetId="3">'Pokyny pro vyplnění'!$B$2:$K$69,'Pokyny pro vyplnění'!$B$72:$K$116,'Pokyny pro vyplnění'!$B$119:$K$188,'Pokyny pro vyplnění'!$B$192:$K$212</definedName>
    <definedName name="_xlnm.Print_Area" localSheetId="0">'Rekapitulace stavby'!$D$4:$AO$33,'Rekapitulace stavby'!$C$39:$AQ$54</definedName>
  </definedNames>
  <calcPr calcId="145621" iterateCount="1"/>
</workbook>
</file>

<file path=xl/calcChain.xml><?xml version="1.0" encoding="utf-8"?>
<calcChain xmlns="http://schemas.openxmlformats.org/spreadsheetml/2006/main">
  <c r="L41" i="1" l="1"/>
  <c r="L42" i="1"/>
  <c r="L44" i="1"/>
  <c r="AM44" i="1"/>
  <c r="L46" i="1"/>
  <c r="AM46" i="1"/>
  <c r="L47" i="1"/>
  <c r="AS51" i="1"/>
  <c r="AX52" i="1"/>
  <c r="AY52" i="1"/>
  <c r="AX53" i="1"/>
  <c r="AY53" i="1"/>
  <c r="E7" i="2"/>
  <c r="E45" i="2" s="1"/>
  <c r="J12" i="2"/>
  <c r="J73" i="2" s="1"/>
  <c r="J17" i="2"/>
  <c r="E18" i="2"/>
  <c r="F52" i="2" s="1"/>
  <c r="J18" i="2"/>
  <c r="E47" i="2"/>
  <c r="F49" i="2"/>
  <c r="F51" i="2"/>
  <c r="J51" i="2"/>
  <c r="E71" i="2"/>
  <c r="F73" i="2"/>
  <c r="F75" i="2"/>
  <c r="J75" i="2"/>
  <c r="F76" i="2"/>
  <c r="J82" i="2"/>
  <c r="BE82" i="2" s="1"/>
  <c r="P82" i="2"/>
  <c r="R82" i="2"/>
  <c r="R81" i="2" s="1"/>
  <c r="R80" i="2" s="1"/>
  <c r="R79" i="2" s="1"/>
  <c r="T82" i="2"/>
  <c r="BF82" i="2"/>
  <c r="BG82" i="2"/>
  <c r="F32" i="2" s="1"/>
  <c r="BB52" i="1" s="1"/>
  <c r="BH82" i="2"/>
  <c r="BI82" i="2"/>
  <c r="F34" i="2" s="1"/>
  <c r="BD52" i="1" s="1"/>
  <c r="BK82" i="2"/>
  <c r="J90" i="2"/>
  <c r="P90" i="2"/>
  <c r="R90" i="2"/>
  <c r="T90" i="2"/>
  <c r="BE90" i="2"/>
  <c r="BF90" i="2"/>
  <c r="BG90" i="2"/>
  <c r="BH90" i="2"/>
  <c r="BI90" i="2"/>
  <c r="BK90" i="2"/>
  <c r="J98" i="2"/>
  <c r="P98" i="2"/>
  <c r="R98" i="2"/>
  <c r="T98" i="2"/>
  <c r="BE98" i="2"/>
  <c r="BF98" i="2"/>
  <c r="BG98" i="2"/>
  <c r="BH98" i="2"/>
  <c r="BI98" i="2"/>
  <c r="BK98" i="2"/>
  <c r="J107" i="2"/>
  <c r="BE107" i="2" s="1"/>
  <c r="P107" i="2"/>
  <c r="R107" i="2"/>
  <c r="T107" i="2"/>
  <c r="BF107" i="2"/>
  <c r="BG107" i="2"/>
  <c r="BH107" i="2"/>
  <c r="BI107" i="2"/>
  <c r="BK107" i="2"/>
  <c r="J116" i="2"/>
  <c r="BE116" i="2" s="1"/>
  <c r="P116" i="2"/>
  <c r="R116" i="2"/>
  <c r="T116" i="2"/>
  <c r="BF116" i="2"/>
  <c r="BG116" i="2"/>
  <c r="BH116" i="2"/>
  <c r="BI116" i="2"/>
  <c r="BK116" i="2"/>
  <c r="J121" i="2"/>
  <c r="P121" i="2"/>
  <c r="R121" i="2"/>
  <c r="T121" i="2"/>
  <c r="BE121" i="2"/>
  <c r="BF121" i="2"/>
  <c r="BG121" i="2"/>
  <c r="BH121" i="2"/>
  <c r="BI121" i="2"/>
  <c r="BK121" i="2"/>
  <c r="J134" i="2"/>
  <c r="P134" i="2"/>
  <c r="R134" i="2"/>
  <c r="T134" i="2"/>
  <c r="BE134" i="2"/>
  <c r="BF134" i="2"/>
  <c r="BG134" i="2"/>
  <c r="BH134" i="2"/>
  <c r="BI134" i="2"/>
  <c r="BK134" i="2"/>
  <c r="J145" i="2"/>
  <c r="BE145" i="2" s="1"/>
  <c r="P145" i="2"/>
  <c r="R145" i="2"/>
  <c r="T145" i="2"/>
  <c r="BF145" i="2"/>
  <c r="BG145" i="2"/>
  <c r="BH145" i="2"/>
  <c r="BI145" i="2"/>
  <c r="BK145" i="2"/>
  <c r="J157" i="2"/>
  <c r="BE157" i="2" s="1"/>
  <c r="P157" i="2"/>
  <c r="R157" i="2"/>
  <c r="T157" i="2"/>
  <c r="BF157" i="2"/>
  <c r="BG157" i="2"/>
  <c r="BH157" i="2"/>
  <c r="BI157" i="2"/>
  <c r="BK157" i="2"/>
  <c r="J170" i="2"/>
  <c r="P170" i="2"/>
  <c r="R170" i="2"/>
  <c r="T170" i="2"/>
  <c r="BE170" i="2"/>
  <c r="BF170" i="2"/>
  <c r="BG170" i="2"/>
  <c r="BH170" i="2"/>
  <c r="BI170" i="2"/>
  <c r="BK170" i="2"/>
  <c r="J183" i="2"/>
  <c r="P183" i="2"/>
  <c r="R183" i="2"/>
  <c r="T183" i="2"/>
  <c r="BE183" i="2"/>
  <c r="BF183" i="2"/>
  <c r="BG183" i="2"/>
  <c r="BH183" i="2"/>
  <c r="BI183" i="2"/>
  <c r="BK183" i="2"/>
  <c r="J194" i="2"/>
  <c r="BE194" i="2" s="1"/>
  <c r="P194" i="2"/>
  <c r="R194" i="2"/>
  <c r="T194" i="2"/>
  <c r="BF194" i="2"/>
  <c r="BG194" i="2"/>
  <c r="BH194" i="2"/>
  <c r="BI194" i="2"/>
  <c r="BK194" i="2"/>
  <c r="J199" i="2"/>
  <c r="BE199" i="2" s="1"/>
  <c r="P199" i="2"/>
  <c r="R199" i="2"/>
  <c r="T199" i="2"/>
  <c r="BF199" i="2"/>
  <c r="BG199" i="2"/>
  <c r="BH199" i="2"/>
  <c r="BI199" i="2"/>
  <c r="BK199" i="2"/>
  <c r="J206" i="2"/>
  <c r="P206" i="2"/>
  <c r="P205" i="2" s="1"/>
  <c r="R206" i="2"/>
  <c r="R205" i="2" s="1"/>
  <c r="T206" i="2"/>
  <c r="T205" i="2"/>
  <c r="BE206" i="2"/>
  <c r="BF206" i="2"/>
  <c r="J31" i="2" s="1"/>
  <c r="AW52" i="1" s="1"/>
  <c r="BG206" i="2"/>
  <c r="BH206" i="2"/>
  <c r="BI206" i="2"/>
  <c r="BK206" i="2"/>
  <c r="BK205" i="2" s="1"/>
  <c r="J205" i="2" s="1"/>
  <c r="J59" i="2" s="1"/>
  <c r="E7" i="3"/>
  <c r="E45" i="3" s="1"/>
  <c r="J12" i="3"/>
  <c r="J71" i="3"/>
  <c r="J17" i="3"/>
  <c r="E18" i="3"/>
  <c r="F52" i="3" s="1"/>
  <c r="J18" i="3"/>
  <c r="E47" i="3"/>
  <c r="F49" i="3"/>
  <c r="J49" i="3"/>
  <c r="F51" i="3"/>
  <c r="J51" i="3"/>
  <c r="E69" i="3"/>
  <c r="F71" i="3"/>
  <c r="F73" i="3"/>
  <c r="J73" i="3"/>
  <c r="F74" i="3"/>
  <c r="J79" i="3"/>
  <c r="BE79" i="3" s="1"/>
  <c r="P79" i="3"/>
  <c r="R79" i="3"/>
  <c r="T79" i="3"/>
  <c r="BF79" i="3"/>
  <c r="J31" i="3" s="1"/>
  <c r="AW53" i="1" s="1"/>
  <c r="BG79" i="3"/>
  <c r="BH79" i="3"/>
  <c r="BI79" i="3"/>
  <c r="BK79" i="3"/>
  <c r="J86" i="3"/>
  <c r="P86" i="3"/>
  <c r="R86" i="3"/>
  <c r="T86" i="3"/>
  <c r="BE86" i="3"/>
  <c r="BF86" i="3"/>
  <c r="F31" i="3" s="1"/>
  <c r="BA53" i="1" s="1"/>
  <c r="BG86" i="3"/>
  <c r="BH86" i="3"/>
  <c r="BI86" i="3"/>
  <c r="BK86" i="3"/>
  <c r="J91" i="3"/>
  <c r="P91" i="3"/>
  <c r="R91" i="3"/>
  <c r="T91" i="3"/>
  <c r="BE91" i="3"/>
  <c r="BF91" i="3"/>
  <c r="BG91" i="3"/>
  <c r="BH91" i="3"/>
  <c r="BI91" i="3"/>
  <c r="BK91" i="3"/>
  <c r="J97" i="3"/>
  <c r="BE97" i="3" s="1"/>
  <c r="P97" i="3"/>
  <c r="R97" i="3"/>
  <c r="T97" i="3"/>
  <c r="T78" i="3" s="1"/>
  <c r="T77" i="3" s="1"/>
  <c r="BF97" i="3"/>
  <c r="BG97" i="3"/>
  <c r="BH97" i="3"/>
  <c r="BI97" i="3"/>
  <c r="BK97" i="3"/>
  <c r="J103" i="3"/>
  <c r="BE103" i="3" s="1"/>
  <c r="P103" i="3"/>
  <c r="R103" i="3"/>
  <c r="T103" i="3"/>
  <c r="BF103" i="3"/>
  <c r="BG103" i="3"/>
  <c r="BH103" i="3"/>
  <c r="BI103" i="3"/>
  <c r="BK103" i="3"/>
  <c r="J105" i="3"/>
  <c r="P105" i="3"/>
  <c r="R105" i="3"/>
  <c r="T105" i="3"/>
  <c r="BE105" i="3"/>
  <c r="BF105" i="3"/>
  <c r="BG105" i="3"/>
  <c r="BH105" i="3"/>
  <c r="BI105" i="3"/>
  <c r="BK105" i="3"/>
  <c r="J107" i="3"/>
  <c r="P107" i="3"/>
  <c r="R107" i="3"/>
  <c r="T107" i="3"/>
  <c r="BE107" i="3"/>
  <c r="BF107" i="3"/>
  <c r="BG107" i="3"/>
  <c r="BH107" i="3"/>
  <c r="BI107" i="3"/>
  <c r="BK107" i="3"/>
  <c r="J116" i="3"/>
  <c r="BE116" i="3" s="1"/>
  <c r="P116" i="3"/>
  <c r="R116" i="3"/>
  <c r="T116" i="3"/>
  <c r="BF116" i="3"/>
  <c r="BG116" i="3"/>
  <c r="BH116" i="3"/>
  <c r="BI116" i="3"/>
  <c r="BK116" i="3"/>
  <c r="J118" i="3"/>
  <c r="BE118" i="3" s="1"/>
  <c r="P118" i="3"/>
  <c r="R118" i="3"/>
  <c r="T118" i="3"/>
  <c r="BF118" i="3"/>
  <c r="BG118" i="3"/>
  <c r="BH118" i="3"/>
  <c r="BI118" i="3"/>
  <c r="BK118" i="3"/>
  <c r="J127" i="3"/>
  <c r="P127" i="3"/>
  <c r="R127" i="3"/>
  <c r="T127" i="3"/>
  <c r="BE127" i="3"/>
  <c r="BF127" i="3"/>
  <c r="BG127" i="3"/>
  <c r="BH127" i="3"/>
  <c r="BI127" i="3"/>
  <c r="BK127" i="3"/>
  <c r="J128" i="3"/>
  <c r="P128" i="3"/>
  <c r="R128" i="3"/>
  <c r="T128" i="3"/>
  <c r="BE128" i="3"/>
  <c r="BF128" i="3"/>
  <c r="BG128" i="3"/>
  <c r="BH128" i="3"/>
  <c r="BI128" i="3"/>
  <c r="BK128" i="3"/>
  <c r="P78" i="3"/>
  <c r="P77" i="3" s="1"/>
  <c r="AU53" i="1" s="1"/>
  <c r="BB51" i="1" l="1"/>
  <c r="F30" i="2"/>
  <c r="AZ52" i="1" s="1"/>
  <c r="J30" i="2"/>
  <c r="AV52" i="1" s="1"/>
  <c r="J30" i="3"/>
  <c r="AV53" i="1" s="1"/>
  <c r="AT53" i="1" s="1"/>
  <c r="F34" i="3"/>
  <c r="BD53" i="1" s="1"/>
  <c r="BD51" i="1" s="1"/>
  <c r="W30" i="1" s="1"/>
  <c r="J49" i="2"/>
  <c r="BK78" i="3"/>
  <c r="F33" i="2"/>
  <c r="BC52" i="1" s="1"/>
  <c r="E69" i="2"/>
  <c r="R78" i="3"/>
  <c r="R77" i="3" s="1"/>
  <c r="E67" i="3"/>
  <c r="P81" i="2"/>
  <c r="F31" i="2"/>
  <c r="BA52" i="1" s="1"/>
  <c r="BA51" i="1" s="1"/>
  <c r="AW51" i="1" s="1"/>
  <c r="AK27" i="1" s="1"/>
  <c r="F33" i="3"/>
  <c r="BC53" i="1" s="1"/>
  <c r="BC51" i="1" s="1"/>
  <c r="F32" i="3"/>
  <c r="BB53" i="1" s="1"/>
  <c r="BK81" i="2"/>
  <c r="T81" i="2"/>
  <c r="T80" i="2" s="1"/>
  <c r="T79" i="2" s="1"/>
  <c r="J81" i="2"/>
  <c r="J58" i="2" s="1"/>
  <c r="BK80" i="2"/>
  <c r="W27" i="1"/>
  <c r="P80" i="2"/>
  <c r="P79" i="2" s="1"/>
  <c r="AU52" i="1" s="1"/>
  <c r="AU51" i="1" s="1"/>
  <c r="BK77" i="3"/>
  <c r="J77" i="3" s="1"/>
  <c r="J78" i="3"/>
  <c r="J57" i="3" s="1"/>
  <c r="AT52" i="1"/>
  <c r="F30" i="3"/>
  <c r="AZ53" i="1" s="1"/>
  <c r="AZ51" i="1" s="1"/>
  <c r="AX51" i="1"/>
  <c r="W28" i="1"/>
  <c r="AV51" i="1" l="1"/>
  <c r="W26" i="1"/>
  <c r="W29" i="1"/>
  <c r="AY51" i="1"/>
  <c r="J56" i="3"/>
  <c r="J27" i="3"/>
  <c r="BK79" i="2"/>
  <c r="J79" i="2" s="1"/>
  <c r="J80" i="2"/>
  <c r="J57" i="2" s="1"/>
  <c r="J27" i="2" l="1"/>
  <c r="J56" i="2"/>
  <c r="AG53" i="1"/>
  <c r="AN53" i="1" s="1"/>
  <c r="J36" i="3"/>
  <c r="AT51" i="1"/>
  <c r="AK26" i="1"/>
  <c r="J36" i="2" l="1"/>
  <c r="AG52" i="1"/>
  <c r="AG51" i="1" l="1"/>
  <c r="AN52" i="1"/>
  <c r="AN51" i="1" l="1"/>
  <c r="AK23" i="1"/>
  <c r="AK32" i="1" s="1"/>
</calcChain>
</file>

<file path=xl/sharedStrings.xml><?xml version="1.0" encoding="utf-8"?>
<sst xmlns="http://schemas.openxmlformats.org/spreadsheetml/2006/main" count="2501" uniqueCount="497">
  <si>
    <t>Export VZ</t>
  </si>
  <si>
    <t>List obsahuje:</t>
  </si>
  <si>
    <t>3.0</t>
  </si>
  <si>
    <t>ZAMOK</t>
  </si>
  <si>
    <t>False</t>
  </si>
  <si>
    <t>{3457d545-2578-4891-82d0-6af9b6747984}</t>
  </si>
  <si>
    <t>0,01</t>
  </si>
  <si>
    <t>21</t>
  </si>
  <si>
    <t>15</t>
  </si>
  <si>
    <t>REKAPITULACE STAVBY</t>
  </si>
  <si>
    <t>v ---  níže se nacházejí doplnkové a pomocné údaje k sestavám  --- v</t>
  </si>
  <si>
    <t>Návod na vyplnění</t>
  </si>
  <si>
    <t>0,001</t>
  </si>
  <si>
    <t>Kód:</t>
  </si>
  <si>
    <t>2016-41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</si>
  <si>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</si>
  <si>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</si>
  <si>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MALOSTRANSKÝ POTOK VÝRAVA, ODSTRANĚNÍ NÁNOSŮ, Ř. KM 8,62-9,68</t>
  </si>
  <si>
    <t>0,1</t>
  </si>
  <si>
    <t>KSO:</t>
  </si>
  <si>
    <t/>
  </si>
  <si>
    <t>CC-CZ:</t>
  </si>
  <si>
    <t>2</t>
  </si>
  <si>
    <t>1</t>
  </si>
  <si>
    <t>Místo:</t>
  </si>
  <si>
    <t>VÝRAVA</t>
  </si>
  <si>
    <t>Datum:</t>
  </si>
  <si>
    <t>4.8.2016</t>
  </si>
  <si>
    <t>10</t>
  </si>
  <si>
    <t>100</t>
  </si>
  <si>
    <t>Zadavatel:</t>
  </si>
  <si>
    <t>IČ:</t>
  </si>
  <si>
    <t>70890005</t>
  </si>
  <si>
    <t>POVODÍ LABE s.p., VÍTA NEJEDLÉHO 951, HK, 500 03</t>
  </si>
  <si>
    <t>DIČ:</t>
  </si>
  <si>
    <t>CZ70890005</t>
  </si>
  <si>
    <t>Uchazeč:</t>
  </si>
  <si>
    <t>Vyplň údaj</t>
  </si>
  <si>
    <t>Projektant:</t>
  </si>
  <si>
    <t>75909839</t>
  </si>
  <si>
    <t>ING. PAVEL ROMÁŠEK, SUCHOVRŠICE 149, 542 32</t>
  </si>
  <si>
    <t>CZ7803253623</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</si>
  <si>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</si>
  <si>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</si>
  <si>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</si>
  <si>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</si>
  <si>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</si>
  <si>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</si>
  <si>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</si>
  <si>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</si>
  <si>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</si>
  <si>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</si>
  <si>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</si>
  <si>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</si>
  <si>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</si>
  <si>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</si>
  <si>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</si>
  <si>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</si>
  <si>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</si>
  <si>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</si>
  <si>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</si>
  <si>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</si>
  <si>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</si>
  <si>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</si>
  <si>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</si>
  <si>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</si>
  <si>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</si>
  <si>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</si>
  <si>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</si>
  <si>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</si>
  <si>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</si>
  <si>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</si>
  <si>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</si>
  <si>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</si>
  <si>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</si>
  <si>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</si>
  <si>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</si>
  <si>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</si>
  <si>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</si>
  <si>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</si>
  <si>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</si>
  <si>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</si>
  <si>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 xml:space="preserve">MALOSTRANSKÝ POTOK VÝRAVA, ODSTRANĚNÍ NÁNOSŮ, Ř. KM 8,62-9,68 </t>
  </si>
  <si>
    <t>STA</t>
  </si>
  <si>
    <t>{1782cbb1-9087-4797-849d-f2d95528d00d}</t>
  </si>
  <si>
    <t>VEDLEJŠÍ A OSTATNÍ NÁKLADY</t>
  </si>
  <si>
    <t>{38fc4d79-35fe-4e7a-82d8-dd1686468098}</t>
  </si>
  <si>
    <t>Zpět na list:</t>
  </si>
  <si>
    <t>KRYCÍ LIST SOUPISU</t>
  </si>
  <si>
    <t>Objekt:</t>
  </si>
  <si>
    <t xml:space="preserve">1 - MALOSTRANSKÝ POTOK VÝRAVA, ODSTRANĚNÍ NÁNOSŮ, Ř. KM 8,62-9,68 </t>
  </si>
  <si>
    <t>CZ-CPA:</t>
  </si>
  <si>
    <t>42</t>
  </si>
  <si>
    <t>REKAPITULACE ČLENĚNÍ SOUPISU PRACÍ</t>
  </si>
  <si>
    <t>Kód dílu - Popis</t>
  </si>
  <si>
    <t>Cena celkem [CZK]</t>
  </si>
  <si>
    <t>Náklady soupisu celkem</t>
  </si>
  <si>
    <t>-1</t>
  </si>
  <si>
    <t>HSV - Práce a dodávky HSV</t>
  </si>
  <si>
    <t xml:space="preserve">    1 - Zemní práce</t>
  </si>
  <si>
    <t xml:space="preserve">    9 - Ostatní konstrukce a práce, bourání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</si>
  <si>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</si>
  <si>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</si>
  <si>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</si>
  <si>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</si>
  <si>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</si>
  <si>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</si>
  <si>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</si>
  <si>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</si>
  <si>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</si>
  <si>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</si>
  <si>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</si>
  <si>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</si>
  <si>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</si>
  <si>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</si>
  <si>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</si>
  <si>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</si>
  <si>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</si>
  <si>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</si>
  <si>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</si>
  <si>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111101102</t>
  </si>
  <si>
    <t>Odstranění travin, rákosu z celkové plochy do 1 ha</t>
  </si>
  <si>
    <t>ha</t>
  </si>
  <si>
    <t>CS ÚRS 2016 01</t>
  </si>
  <si>
    <t>4</t>
  </si>
  <si>
    <t>-549120439</t>
  </si>
  <si>
    <t>PP</t>
  </si>
  <si>
    <t>Odstranění travin a rákosu travin, při celkové ploše přes 0,1 do 1 ha</t>
  </si>
  <si>
    <t>PSC</t>
  </si>
  <si>
    <t xml:space="preserve">Poznámka k souboru cen:
1. Ceny nelze použít pro plochy, pro něž se oceňuje odstranění křovin cenami souboru 111 20-11     Odstranění křovin a stromů s odstraněním kořenů. 2. Travinami se rozumějí také všechny zemědělské plodiny apod. Vinná réva, chmel, maliní apod. se     považují za křoviny. 3. V ceně jsou započteny i náklady na případné nutné přemístění a uložení travin a rákosu na     hromady na vzdálenost do 50 m. 4. Množství jednotek se určí samostatně za každý objekt v ha půdorysné plochy, z níž má být travina     odstraněna najednou. </t>
  </si>
  <si>
    <t>VV</t>
  </si>
  <si>
    <t>" km 8,620 - 8.820 a 8.910 - 9.200, "</t>
  </si>
  <si>
    <t>" z příloh C.2 a C.3 "</t>
  </si>
  <si>
    <t>"490*4,5 - rákos v korytě nad vodou "</t>
  </si>
  <si>
    <t>0,221</t>
  </si>
  <si>
    <t>Součet</t>
  </si>
  <si>
    <t>111101104</t>
  </si>
  <si>
    <t>Odstranění rákosu</t>
  </si>
  <si>
    <t>-1167596345</t>
  </si>
  <si>
    <t>Odstranění travin a rákosu rákos ve vodě pro jakoukoliv plochu</t>
  </si>
  <si>
    <t>" km 8.620 - 8.820 a 8.910 - 9.200, "</t>
  </si>
  <si>
    <t>" 490*1,5 - rákos v korytě ve vodě "</t>
  </si>
  <si>
    <t>0,074</t>
  </si>
  <si>
    <t>3</t>
  </si>
  <si>
    <t>111103202</t>
  </si>
  <si>
    <t>Kosení ve vegetačním období travního porostu středně hustého</t>
  </si>
  <si>
    <t>1126670604</t>
  </si>
  <si>
    <t>Kosení s ponecháním na místě ve vegetačním období travního porostu středně hustého</t>
  </si>
  <si>
    <t xml:space="preserve">Poznámka k souboru cen:
1. Ceny nelze použít pro odstranění plazivého rostlinstva; tyto zemní práce se oceňují cenami     souboru cen 111 10-34 Odstranění rákosu. 2. V cenách nejsou započteny náklady na další manipulaci s pokoseným travním porostem (divokým     porostem, vodním rostlinstvem), tyto práce se oceňují cenami souboru cen 185 80-31 Shrabání     pokoseného porostu a organických naplavenin a spálení po zaschnutí. 3. Množství jednotek se určí v hektarech plochy (vodní hladiny) na níž (pod níž) má být provedeno     kosení. </t>
  </si>
  <si>
    <t>" km 8.820 - 8.910 a 9.200 - 9.680, "</t>
  </si>
  <si>
    <t>" 570*4,5 "</t>
  </si>
  <si>
    <t>" břehy "</t>
  </si>
  <si>
    <t>0,257</t>
  </si>
  <si>
    <t>111103233</t>
  </si>
  <si>
    <t>Kosení ve vegetačním období vodního rostlinstva pod vodou středně hustého hl do 300 mm</t>
  </si>
  <si>
    <t>152642058</t>
  </si>
  <si>
    <t>Kosení s ponecháním na místě ve vegetačním období vodního rostlinstva pod vodou středně hustého, při hloubce vody do 300 mm</t>
  </si>
  <si>
    <t>" 570 * 1,0 "</t>
  </si>
  <si>
    <t>" vodní rostliny "</t>
  </si>
  <si>
    <t>0,057</t>
  </si>
  <si>
    <t>5</t>
  </si>
  <si>
    <t>m2</t>
  </si>
  <si>
    <t>1978703879</t>
  </si>
  <si>
    <t>Plošná úprava terénu v zemině tř. 1 až 4 s urovnáním povrchu bez doplnění ornice souvislé plochy přes 500 m2 při nerovnostech terénu přes +/-50 do +/- 100 mm v rovině nebo na svahu do 1:5</t>
  </si>
  <si>
    <t xml:space="preserve">Poznámka k souboru cen: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</si>
  <si>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4*(625+36)</t>
  </si>
  <si>
    <t>6</t>
  </si>
  <si>
    <t>124203101</t>
  </si>
  <si>
    <t>Vykopávky do 1000 m3 pro koryta vodotečí v hornině tř. 3</t>
  </si>
  <si>
    <t>m3</t>
  </si>
  <si>
    <t>-1170542639</t>
  </si>
  <si>
    <t>Vykopávky pro koryta vodotečí s přehozením výkopku na vzdálenost do 3 m nebo s naložením na dopravní prostředek v hornině tř. 3 do 1 000 m3</t>
  </si>
  <si>
    <t xml:space="preserve">Poznámka k souboru cen:
1. Ceny lze použít i pro nezapažené odkopávky a prokopávky při úpravě území kolem vodotečí vně     svislých ploch proložených projektovanými břehovými čarami souvisejí-li tyto odkopávky a prokopávky     s prováděnými vykopávkami pro koryta vodotečí. 2. Ceny nelze použít pro:     a) vykopávky koryt vodotečí, které jsou dle projektu pod úrovní pracovní hladiny vody; tyto         zemní práce se oceňují cenami souboru cen 127 . 0-11 Vykopávky pod vodou strojně části  A 01 tohoto         katalogu,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     d) hloubení zatrubněných nebo zastropených koryt vodotečí; tyto práce se oceňují cenami souboru         cen 123 . 0-21 Vykopávky zářezů se šikmými stěnami pro podzemní vedení části A 02 3. V cenách jsou započteny náklady na svislé přemístění výkopku do 4 m. Svislé přemístění z hloubky     přes 4 m se oceňuje podle projektu (rampy, přehození apod.).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 5. Pro volbu ceny je rozhodující součet vykopávek pro koryta vodotečí, oceňovaných cenami tohoto     souboru cen, zatrubněných koryt vodotečí, oceňovaných podle pozn. č. 2 odst. d) i zapažených     vykopávek oceňovaných podle pozn. č. 2 odst. b) tohoto souboru cen. </t>
  </si>
  <si>
    <t>" 400 m3, tabulka: příloha D.1 "</t>
  </si>
  <si>
    <t>" Vykopávky pro koryta vodotečí s přehozením "</t>
  </si>
  <si>
    <t>" výkopku na vzdálenost do 3 m nebo s naložením "</t>
  </si>
  <si>
    <t>" na dopravní prostředek v hornině tř. 3 "</t>
  </si>
  <si>
    <t>" do 1 000 m3 "</t>
  </si>
  <si>
    <t>" nánosy nad vodou "</t>
  </si>
  <si>
    <t>" v rostlém stavu "</t>
  </si>
  <si>
    <t>" uložení na břehové hraně "</t>
  </si>
  <si>
    <t>400</t>
  </si>
  <si>
    <t>7</t>
  </si>
  <si>
    <t>124203109</t>
  </si>
  <si>
    <t>Příplatek k vykopávkám pro koryta vodotečí v hornině tř. 3 za lepivost</t>
  </si>
  <si>
    <t>-1633678632</t>
  </si>
  <si>
    <t>Vykopávky pro koryta vodotečí s přehozením výkopku na vzdálenost do 3 m nebo s naložením na dopravní prostředek v hornině tř. 3 Příplatek k cenám za lepivost horniny tř. 3</t>
  </si>
  <si>
    <t>" 400*0,3 - přepočítané koeficientem množství "</t>
  </si>
  <si>
    <t>" Vykopávky pro koryta vodotečí s přehozením výkopku "</t>
  </si>
  <si>
    <t>" na vzdálenost do 3 m nebo s naložením na dopravní "</t>
  </si>
  <si>
    <t>" prostředek v hornině tř. 3. Příplatek k cenám za lepivost "</t>
  </si>
  <si>
    <t>" horniny tř. 3. "</t>
  </si>
  <si>
    <t>120</t>
  </si>
  <si>
    <t>8</t>
  </si>
  <si>
    <t>127701101</t>
  </si>
  <si>
    <t>Vykopávky pod vodou v hornině tř. 1 až 4 objem do 1000 m3 tl vrstvy do 0,5 m</t>
  </si>
  <si>
    <t>835599415</t>
  </si>
  <si>
    <t>Vykopávky pod vodou strojně na hloubku do 5 m pod projektem stanovenou hladinou vody v horninách tř.1 až 4, průměrné tloušťky projektované vrstvy do 0,50 m do 1 000 m3</t>
  </si>
  <si>
    <t xml:space="preserve">Poznámka k souboru cen:
1. Ceny nelze použít pro:     a) vykopávky zářezů pod vodou,     b) vykopávky v zemnících pod vodou,     c) hloubení rýh pod vodou,     d) hloubení jam a šachet pod vodou; toto hloubení se oceňuje individuálně,     e) vykopávky v úsecích s plavební dráhou v provozu v povodí Labe, Vltavy, Moravy, Váhu a Odry a         v přístavech za provozu lodní dopravy kromě dopravy dodavatele stavebních prací. 2. Pro volbu cen podle množství je rozhodující součet množství vykopávek pod vodou na jednom     objektu ve všech třídách hornin na něm se vyskytujících při jakékoliv tloušťce vykopávky. O volbě     cen podle tloušťky projektované vrstvy vykopávky pod vodou rozhoduje její průměrná tloušťka; tato     průměrná tloušťka se určí odděleně pro každou vykopávku, omezenou svislou obrysovou čarou v     půdorysu jako podíl objemu vykopávky a její půdorysné plochy. 3. V cenách jsou započteny i náklady na svislé přemístěním výkopku nad hladinu a odhození výkopku     do vzdálenosti 5 m nebo naložení na dopravní prostředek. 4. V cenách 40-1111 až -1113, 50-1101 až -1103 a 60-1101 až -1103 nejsou započteny náklady na     trhací práce pod vodou; tyto práce se oceňují individuálně. 5. Kóta dna vykopávky předepsaná projektem musí být dodržena; nerovnosti dna pod touto kótou     vzniklé při vykopávce se nevyplňují. </t>
  </si>
  <si>
    <t>" 490 m3, tabulka: příloha D.1 "</t>
  </si>
  <si>
    <t>" Vykopávky pod vodou strojně na hloubku do 5 m pod projektem stanovenou hladinu "</t>
  </si>
  <si>
    <t>" vody v horninách tř. 1 až 4., průměrné tloušťky "</t>
  </si>
  <si>
    <t>" projektované vrstvy do 0,5 m do 1 000 m3 "</t>
  </si>
  <si>
    <t>" nánosy pod vodou "</t>
  </si>
  <si>
    <t>490</t>
  </si>
  <si>
    <t>9</t>
  </si>
  <si>
    <t>R1</t>
  </si>
  <si>
    <t>Příplatek za provádění čištění koryta ručně</t>
  </si>
  <si>
    <t>1832524109</t>
  </si>
  <si>
    <t>" Příplatek za provádění čištění "</t>
  </si>
  <si>
    <t>" koryta ručně před a za propustky "</t>
  </si>
  <si>
    <t>" v délce 2 m před a za čelem propustku "</t>
  </si>
  <si>
    <t>2,36+1,52+0,28+0,28+3,2</t>
  </si>
  <si>
    <t>Mezisoučet</t>
  </si>
  <si>
    <t>" kolem stromů - 20 kusů + km 9,22-9,28 "</t>
  </si>
  <si>
    <t>20*(2+2)*0,2+0,58*60</t>
  </si>
  <si>
    <t>" dno průměrné vzdálenosti 2,0 m od kmene "</t>
  </si>
  <si>
    <t>" a průměrné mocnosti sedimentů 0,25 m "</t>
  </si>
  <si>
    <t>162201101</t>
  </si>
  <si>
    <t>Vodorovné přemístění do 20 m výkopku/sypaniny z horniny tř. 1 až 4</t>
  </si>
  <si>
    <t>-634786198</t>
  </si>
  <si>
    <t>Vodorovné přemístění výkopku nebo sypaniny po suchu na obvyklém dopravním prostředku, bez naložení výkopku, avšak se složením bez rozhrnutí z horniny tř. 1 až 4 na vzdálenost do 20 m</t>
  </si>
  <si>
    <t xml:space="preserve">Poznámka k souboru cen: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</si>
  <si>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Vodorovné přemístění výkopku nebo sypaniny po suchu "</t>
  </si>
  <si>
    <t>" na obvyklém dopravním prostředku, bez naložení "</t>
  </si>
  <si>
    <t>" výkopku, avšak se složením, bez rozhrnutí z horniny "</t>
  </si>
  <si>
    <t>" tř. 1 až 4 na vzdálenost do 20 m "</t>
  </si>
  <si>
    <t>" materiál z nánosů pod vodou na meziskládku "</t>
  </si>
  <si>
    <t>" k vysáknutí "</t>
  </si>
  <si>
    <t>11</t>
  </si>
  <si>
    <t>167101102</t>
  </si>
  <si>
    <t>Nakládání výkopku z hornin tř. 1 až 4 přes 100 m3</t>
  </si>
  <si>
    <t>-1994200848</t>
  </si>
  <si>
    <t>Nakládání, skládání a překládání neulehlého výkopku nebo sypaniny nakládání, množství přes 100 m3, z hornin tř. 1 až 4</t>
  </si>
  <si>
    <t xml:space="preserve">Poznámka k souboru cen: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</si>
  <si>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Nakládání, skládání a překládání neulehlého výkopku "</t>
  </si>
  <si>
    <t>" nebo sypaniny nakládání, množství přes 100 m3, z "</t>
  </si>
  <si>
    <t>" horniny tř. 1 až 4 "</t>
  </si>
  <si>
    <t>" vysáknutý zemní materiál z meziskládky "</t>
  </si>
  <si>
    <t>12</t>
  </si>
  <si>
    <t>R2</t>
  </si>
  <si>
    <t>Likvidace pokoseného rákosu a travin</t>
  </si>
  <si>
    <t>soub</t>
  </si>
  <si>
    <t>-1421653797</t>
  </si>
  <si>
    <t>" kompostování, skládkovné "</t>
  </si>
  <si>
    <t>13</t>
  </si>
  <si>
    <t>R3</t>
  </si>
  <si>
    <t>Likvidace odpadu ze sypaniny</t>
  </si>
  <si>
    <t>-1846698666</t>
  </si>
  <si>
    <t>" likvidace odpadu ze sypaniny, "</t>
  </si>
  <si>
    <t>" vč. dopravy, uložení a poplatku "</t>
  </si>
  <si>
    <t>" za uložení "</t>
  </si>
  <si>
    <t>890</t>
  </si>
  <si>
    <t>Ostatní konstrukce a práce, bourání</t>
  </si>
  <si>
    <t>14</t>
  </si>
  <si>
    <t>938902422</t>
  </si>
  <si>
    <t>Čištění propustků strojně tlakovou vodou D do 1000 mm při tl nánosu do 50% DN</t>
  </si>
  <si>
    <t>m</t>
  </si>
  <si>
    <t>1339285772</t>
  </si>
  <si>
    <t>Čištění propustků s odstraněním travnatého porostu nebo nánosu, s naložením na dopravní prostředek nebo s přemístěním na hromady na vzdálenost do 20 m strojně tlakovou vodou tloušťky nánosu přes 25 do 50% průměru propustku přes 500 do 1000 mm</t>
  </si>
  <si>
    <t xml:space="preserve">Poznámka k souboru cen:
1. V cenách nejsou započteny náklady na vodorovnou dopravu odstraněného materiálu, která se oceňuje     cenami souboru cen 997 22-15 Vodorovná doprava suti. 2. V cenách čištění propustků strojně tlakovou vodou nejsou započteny náklady na vodu, tyto se     oceňují individuálně. 3. Ceny jsou kalkulovány pro propustky do délky 8 m, pro propustky delší než 8 m se použijí položky     938 90-2411 až -2484 a příplatek 938 90-2499 za každý další 1 metr propustku. </t>
  </si>
  <si>
    <t>" ZANESENÍ 25-50%, DN 500-1000 "</t>
  </si>
  <si>
    <t>4,6+6,3+5+4,5+4,2</t>
  </si>
  <si>
    <t>2 - VEDLEJŠÍ A OSTATNÍ NÁKLADY</t>
  </si>
  <si>
    <t>VRN - Vedlejší rozpočtové náklady</t>
  </si>
  <si>
    <t>VRN</t>
  </si>
  <si>
    <t>Vedlejší rozpočtové náklady</t>
  </si>
  <si>
    <t>Provedení pasportizace stávajících nemovitostí (vč. pozemků) a jejich příslušenství, zajištění fotodokumentace stáv. stavu přístup. komunikací</t>
  </si>
  <si>
    <t>1024</t>
  </si>
  <si>
    <t>1980494264</t>
  </si>
  <si>
    <t>Základní rozdělení průvodních činností a nákladů průzkumné geodetické a projektové práce</t>
  </si>
  <si>
    <t>" Provedení pasportizace stávajících pozemků, zajištění "</t>
  </si>
  <si>
    <t>" fotodokumentace stávajícího stavu, "</t>
  </si>
  <si>
    <t>" přístupových komunikací "</t>
  </si>
  <si>
    <t>Zajištění vytýčení veškerých podzemních zařízení</t>
  </si>
  <si>
    <t>-1370880764</t>
  </si>
  <si>
    <t>" Zajištění vytýčení veškerých podzemních zařízení "</t>
  </si>
  <si>
    <t>Zajištění šetření o podzemních sítích vč. zajištění nových vyjádření v případě, že před realizací pozbyly platnosti</t>
  </si>
  <si>
    <t>450370688</t>
  </si>
  <si>
    <t>" Zajištění šetření o podzemních sítích vč. zajištění nových vyjádření "</t>
  </si>
  <si>
    <t>" v případě, že před realizací pozbyly platnosti "</t>
  </si>
  <si>
    <t>1077800509</t>
  </si>
  <si>
    <t>" Odborné odlovení rybí obsádky z prostoru "</t>
  </si>
  <si>
    <t>" staveniště "</t>
  </si>
  <si>
    <t>Zajištění kompletního zařízení staveniště a jeho připojení na sítě</t>
  </si>
  <si>
    <t>1424642256</t>
  </si>
  <si>
    <t>Vypracování Plánu opatření pro případ havárie</t>
  </si>
  <si>
    <t>385113448</t>
  </si>
  <si>
    <t>Zpracování povodňového plánu stavby</t>
  </si>
  <si>
    <t>-597375035</t>
  </si>
  <si>
    <t>" Zpracování povodňového plánu stavby "</t>
  </si>
  <si>
    <t>" dle § 71 zákona č. 254/2001 Sb. "</t>
  </si>
  <si>
    <t>" včetně zajištění schválení příslušnými "</t>
  </si>
  <si>
    <t>" orgány správy a Povodí Labe, "</t>
  </si>
  <si>
    <t>" státní podnik "</t>
  </si>
  <si>
    <t>Vypracování projektu skutečného provedení díla</t>
  </si>
  <si>
    <t>674698996</t>
  </si>
  <si>
    <t>Zajištění písemných souhlasných vyjádření</t>
  </si>
  <si>
    <t>-916817296</t>
  </si>
  <si>
    <t>" Zajištění písemných souhlasných vyjádření "</t>
  </si>
  <si>
    <t>" všech dotčených vlastníků a případných "</t>
  </si>
  <si>
    <t>" uživatelů všech pozemků dotčených "</t>
  </si>
  <si>
    <t>" stavbou s jejich konečnou úpravou "</t>
  </si>
  <si>
    <t>" po dokončení prací "</t>
  </si>
  <si>
    <t>Porovnání geodetického zaměření skutečného provedení s mapou katastru nemovitostí s aktuální platností</t>
  </si>
  <si>
    <t>1216796904</t>
  </si>
  <si>
    <t>Vypracování geodetického zaměření skutečného stavu</t>
  </si>
  <si>
    <t>-2101707719</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</si>
  <si>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</si>
  <si>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</si>
  <si>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</si>
  <si>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</si>
  <si>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</si>
  <si>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</si>
  <si>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</si>
  <si>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</si>
  <si>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</si>
  <si>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</si>
  <si>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</si>
  <si>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</si>
  <si>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</si>
  <si>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</si>
  <si>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</si>
  <si>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</si>
  <si>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</si>
  <si>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</si>
  <si>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</si>
  <si>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</si>
  <si>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</si>
  <si>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</si>
  <si>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</si>
  <si>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</si>
  <si>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</si>
  <si>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</si>
  <si>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</si>
  <si>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</si>
  <si>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</si>
  <si>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</si>
  <si>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</si>
  <si>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</si>
  <si>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</si>
  <si>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</si>
  <si>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</si>
  <si>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</si>
  <si>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</si>
  <si>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</si>
  <si>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</si>
  <si>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</si>
  <si>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</si>
  <si>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</si>
  <si>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</si>
  <si>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</si>
  <si>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</si>
  <si>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</si>
  <si>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</si>
  <si>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</si>
  <si>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</si>
  <si>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</si>
  <si>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</si>
  <si>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</si>
  <si>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</si>
  <si>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</si>
  <si>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</si>
  <si>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</si>
  <si>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</si>
  <si>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</si>
  <si>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</si>
  <si>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</si>
  <si>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</si>
  <si>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</si>
  <si>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</si>
  <si>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</si>
  <si>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</si>
  <si>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</si>
  <si>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</si>
  <si>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</si>
  <si>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</si>
  <si>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</si>
  <si>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</si>
  <si>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</si>
  <si>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</si>
  <si>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</si>
  <si>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</si>
  <si>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</si>
  <si>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</si>
  <si>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</si>
  <si>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</si>
  <si>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</si>
  <si>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</si>
  <si>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</si>
  <si>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</si>
  <si>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</si>
  <si>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</si>
  <si>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</si>
  <si>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</si>
  <si>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</si>
  <si>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</si>
  <si>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</si>
  <si>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</si>
  <si>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</si>
  <si>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</si>
  <si>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</si>
  <si>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</si>
  <si>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</si>
  <si>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</si>
  <si>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</si>
  <si>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</si>
  <si>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</si>
  <si>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</si>
  <si>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</si>
  <si>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</si>
  <si>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</si>
  <si>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</si>
  <si>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</si>
  <si>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</si>
  <si>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</si>
  <si>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</si>
  <si>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</si>
  <si>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</si>
  <si>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</si>
  <si>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</si>
  <si>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</si>
  <si>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</si>
  <si>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</si>
  <si>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</si>
  <si>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</si>
  <si>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</si>
  <si>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</si>
  <si>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</si>
  <si>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</si>
  <si>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</si>
  <si>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</si>
  <si>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</si>
  <si>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</si>
  <si>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</si>
  <si>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</si>
  <si>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</si>
  <si>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</si>
  <si>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</si>
  <si>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</si>
  <si>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</si>
  <si>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</si>
  <si>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</si>
  <si>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</si>
  <si>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</si>
  <si>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</si>
  <si>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</si>
  <si>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</si>
  <si>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</si>
  <si>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</si>
  <si>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</si>
  <si>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</si>
  <si>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</si>
  <si>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</si>
  <si>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</si>
  <si>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</si>
  <si>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</si>
  <si>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</si>
  <si>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</si>
  <si>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</si>
  <si>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</si>
  <si>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</si>
  <si>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</si>
  <si>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</si>
  <si>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</si>
  <si>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</si>
  <si>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</si>
  <si>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</si>
  <si>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</si>
  <si>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</si>
  <si>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</si>
  <si>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</si>
  <si>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</si>
  <si>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</si>
  <si>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Datová věta</t>
  </si>
  <si>
    <t>Typ věty</t>
  </si>
  <si>
    <t>Hodnota</t>
  </si>
  <si>
    <t>Význam</t>
  </si>
  <si>
    <t>eGSazbaDPH</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</si>
  <si>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</si>
  <si>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</si>
  <si>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</si>
  <si>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</si>
  <si>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</si>
  <si>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</si>
  <si>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</si>
  <si>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</si>
  <si>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</si>
  <si>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</si>
  <si>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</si>
  <si>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</si>
  <si>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 shrabání, naložení, odvoz na skládku ke "</t>
  </si>
  <si>
    <t>ING. PAVEL ROMÁŠEK, SUCHOVRŠICE 149</t>
  </si>
  <si>
    <t>181151311R</t>
  </si>
  <si>
    <t>Plošná úprava terénu přes 500 m2 zemina tř 1 až 4 nerovnosti do +/- 100 mm v rovinně a svahu do 1:5 s osetím</t>
  </si>
  <si>
    <t>Zajištění průzkumu staveniště zaměřeného na výskyt zvláště chráněných živočichů a rostlin a jejich odborného transferu (dle VKP obojživelníci) a odborné odlovení rybí obsádky z porostu staveniště</t>
  </si>
  <si>
    <t>Zajištění průzkumu staveniště zaměřeného na výskyt zvláště chráněných živočichů a rostlin a jejich odborného transferu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</si>
</sst>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x14ac:knownFonts="1">
    <font>
      <sz val="11"/>
      <name val="Calibri"/>
      <family val="2"/>
    </font>
    <font>
      <sz val="8"/>
      <name val="Trebuchet MS"/>
      <family val="2"/>
    </font>
    <font>
      <sz val="9"/>
      <name val="Trebuchet MS"/>
      <family val="2"/>
    </font>
    <font>
      <b/>
      <sz val="12"/>
      <name val="Trebuchet MS"/>
      <family val="2"/>
    </font>
    <font>
      <sz val="11"/>
      <name val="Trebuchet MS"/>
      <family val="2"/>
    </font>
    <font>
      <b/>
      <sz val="16"/>
      <name val="Trebuchet MS"/>
      <family val="2"/>
    </font>
    <font>
      <b/>
      <sz val="10"/>
      <name val="Trebuchet MS"/>
      <family val="2"/>
    </font>
    <font>
      <b/>
      <sz val="9"/>
      <name val="Trebuchet MS"/>
      <family val="2"/>
    </font>
    <font>
      <sz val="12"/>
      <name val="Trebuchet MS"/>
      <family val="2"/>
    </font>
    <font>
      <b/>
      <sz val="11"/>
      <name val="Trebuchet MS"/>
      <family val="2"/>
    </font>
    <font>
      <b/>
      <sz val="8"/>
      <name val="Trebuchet MS"/>
      <family val="2"/>
    </font>
    <font>
      <sz val="7"/>
      <name val="Trebuchet MS"/>
      <family val="2"/>
    </font>
    <font>
      <sz val="8"/>
      <name val="Trebuchet MS"/>
      <family val="2"/>
      <charset val="238"/>
    </font>
    <font>
      <sz val="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
      <u/>
      <sz val="11"/>
      <color theme="10"/>
      <name val="Calibri"/>
      <family val="2"/>
    </font>
    <font>
      <sz val="8"/>
      <color rgb="FF969696"/>
      <name val="Trebuchet MS"/>
      <family val="2"/>
    </font>
    <font>
      <sz val="12"/>
      <color rgb="FF003366"/>
      <name val="Trebuchet MS"/>
      <family val="2"/>
    </font>
    <font>
      <sz val="10"/>
      <color rgb="FF003366"/>
      <name val="Trebuchet MS"/>
      <family val="2"/>
    </font>
    <font>
      <sz val="8"/>
      <color rgb="FF003366"/>
      <name val="Trebuchet MS"/>
      <family val="2"/>
    </font>
    <font>
      <sz val="8"/>
      <color rgb="FF800080"/>
      <name val="Trebuchet MS"/>
      <family val="2"/>
    </font>
    <font>
      <sz val="8"/>
      <color rgb="FF505050"/>
      <name val="Trebuchet MS"/>
      <family val="2"/>
    </font>
    <font>
      <sz val="8"/>
      <color rgb="FFFF0000"/>
      <name val="Trebuchet MS"/>
      <family val="2"/>
    </font>
    <font>
      <sz val="8"/>
      <color rgb="FF0000A8"/>
      <name val="Trebuchet MS"/>
      <family val="2"/>
    </font>
    <font>
      <sz val="8"/>
      <color rgb="FFFAE682"/>
      <name val="Trebuchet MS"/>
      <family val="2"/>
    </font>
    <font>
      <sz val="8"/>
      <color rgb="FF3366FF"/>
      <name val="Trebuchet MS"/>
      <family val="2"/>
    </font>
    <font>
      <b/>
      <sz val="12"/>
      <color rgb="FF969696"/>
      <name val="Trebuchet MS"/>
      <family val="2"/>
    </font>
    <font>
      <sz val="9"/>
      <color rgb="FF969696"/>
      <name val="Trebuchet MS"/>
      <family val="2"/>
    </font>
    <font>
      <b/>
      <sz val="12"/>
      <color rgb="FF960000"/>
      <name val="Trebuchet MS"/>
      <family val="2"/>
    </font>
    <font>
      <sz val="12"/>
      <color rgb="FF969696"/>
      <name val="Trebuchet MS"/>
      <family val="2"/>
    </font>
    <font>
      <b/>
      <sz val="11"/>
      <color rgb="FF003366"/>
      <name val="Trebuchet MS"/>
      <family val="2"/>
    </font>
    <font>
      <sz val="11"/>
      <color rgb="FF003366"/>
      <name val="Trebuchet MS"/>
      <family val="2"/>
    </font>
    <font>
      <sz val="11"/>
      <color rgb="FF969696"/>
      <name val="Trebuchet MS"/>
      <family val="2"/>
    </font>
    <font>
      <b/>
      <sz val="12"/>
      <color rgb="FF800000"/>
      <name val="Trebuchet MS"/>
      <family val="2"/>
    </font>
    <font>
      <sz val="9"/>
      <color rgb="FF000000"/>
      <name val="Trebuchet MS"/>
      <family val="2"/>
    </font>
    <font>
      <sz val="8"/>
      <color rgb="FF960000"/>
      <name val="Trebuchet MS"/>
      <family val="2"/>
    </font>
    <font>
      <sz val="7"/>
      <color rgb="FF969696"/>
      <name val="Trebuchet MS"/>
      <family val="2"/>
    </font>
    <font>
      <i/>
      <sz val="7"/>
      <color rgb="FF969696"/>
      <name val="Trebuchet MS"/>
      <family val="2"/>
    </font>
    <font>
      <b/>
      <sz val="8"/>
      <color rgb="FF969696"/>
      <name val="Trebuchet MS"/>
      <family val="2"/>
    </font>
    <font>
      <sz val="18"/>
      <color theme="10"/>
      <name val="Wingdings 2"/>
      <family val="1"/>
      <charset val="2"/>
    </font>
    <font>
      <sz val="10"/>
      <color rgb="FF960000"/>
      <name val="Trebuchet MS"/>
      <family val="2"/>
      <charset val="238"/>
    </font>
    <font>
      <u/>
      <sz val="10"/>
      <color theme="10"/>
      <name val="Trebuchet MS"/>
      <family val="2"/>
      <charset val="238"/>
    </font>
  </fonts>
  <fills count="6">
    <fill>
      <patternFill patternType="none"/>
    </fill>
    <fill>
      <patternFill patternType="gray125"/>
    </fill>
    <fill>
      <patternFill patternType="solid">
        <fgColor rgb="FFFFFFCC"/>
      </patternFill>
    </fill>
    <fill>
      <patternFill patternType="solid">
        <fgColor rgb="FFFAE682"/>
      </patternFill>
    </fill>
    <fill>
      <patternFill patternType="solid">
        <fgColor rgb="FFBEBEBE"/>
      </patternFill>
    </fill>
    <fill>
      <patternFill patternType="solid">
        <fgColor rgb="FFD2D2D2"/>
      </patternFill>
    </fill>
  </fills>
  <borders count="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dotted">
        <color rgb="FF000000"/>
      </top>
      <bottom/>
      <diagonal/>
    </border>
    <border>
      <left/>
      <right/>
      <top/>
      <bottom style="dotted">
        <color rgb="FF000000"/>
      </bottom>
      <diagonal/>
    </border>
    <border>
      <left style="dotted">
        <color rgb="FF000000"/>
      </left>
      <right/>
      <top style="dotted">
        <color rgb="FF000000"/>
      </top>
      <bottom style="dotted">
        <color rgb="FF000000"/>
      </bottom>
      <diagonal/>
    </border>
    <border>
      <left/>
      <right/>
      <top style="dotted">
        <color rgb="FF000000"/>
      </top>
      <bottom style="dotted">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dotted">
        <color rgb="FF969696"/>
      </top>
      <bottom/>
      <diagonal/>
    </border>
    <border>
      <left/>
      <right style="dotted">
        <color rgb="FF969696"/>
      </right>
      <top style="dotted">
        <color rgb="FF969696"/>
      </top>
      <bottom/>
      <diagonal/>
    </border>
    <border>
      <left style="dotted">
        <color rgb="FF969696"/>
      </left>
      <right/>
      <top/>
      <bottom/>
      <diagonal/>
    </border>
    <border>
      <left/>
      <right style="dotted">
        <color rgb="FF969696"/>
      </right>
      <top/>
      <bottom/>
      <diagonal/>
    </border>
    <border>
      <left/>
      <right style="dotted">
        <color rgb="FF000000"/>
      </right>
      <top style="dotted">
        <color rgb="FF000000"/>
      </top>
      <bottom style="dotted">
        <color rgb="FF000000"/>
      </bottom>
      <diagonal/>
    </border>
    <border>
      <left style="dotted">
        <color rgb="FF969696"/>
      </left>
      <right/>
      <top style="dotted">
        <color rgb="FF969696"/>
      </top>
      <bottom style="dotted">
        <color rgb="FF969696"/>
      </bottom>
      <diagonal/>
    </border>
    <border>
      <left/>
      <right/>
      <top style="dotted">
        <color rgb="FF969696"/>
      </top>
      <bottom style="dotted">
        <color rgb="FF969696"/>
      </bottom>
      <diagonal/>
    </border>
    <border>
      <left/>
      <right style="dotted">
        <color rgb="FF969696"/>
      </right>
      <top style="dotted">
        <color rgb="FF969696"/>
      </top>
      <bottom style="dotted">
        <color rgb="FF969696"/>
      </bottom>
      <diagonal/>
    </border>
    <border>
      <left style="dotted">
        <color rgb="FF969696"/>
      </left>
      <right/>
      <top style="dotted">
        <color rgb="FF969696"/>
      </top>
      <bottom/>
      <diagonal/>
    </border>
    <border>
      <left style="dotted">
        <color rgb="FF969696"/>
      </left>
      <right/>
      <top/>
      <bottom style="dotted">
        <color rgb="FF969696"/>
      </bottom>
      <diagonal/>
    </border>
    <border>
      <left/>
      <right/>
      <top/>
      <bottom style="dotted">
        <color rgb="FF969696"/>
      </bottom>
      <diagonal/>
    </border>
    <border>
      <left/>
      <right style="dotted">
        <color rgb="FF969696"/>
      </right>
      <top/>
      <bottom style="dotted">
        <color rgb="FF969696"/>
      </bottom>
      <diagonal/>
    </border>
    <border>
      <left/>
      <right style="thin">
        <color rgb="FF000000"/>
      </right>
      <top style="dotted">
        <color rgb="FF969696"/>
      </top>
      <bottom/>
      <diagonal/>
    </border>
    <border>
      <left/>
      <right style="thin">
        <color rgb="FF000000"/>
      </right>
      <top style="dotted">
        <color rgb="FF000000"/>
      </top>
      <bottom style="dotted">
        <color rgb="FF000000"/>
      </bottom>
      <diagonal/>
    </border>
    <border>
      <left style="dotted">
        <color rgb="FF969696"/>
      </left>
      <right style="dotted">
        <color rgb="FF969696"/>
      </right>
      <top style="dotted">
        <color rgb="FF969696"/>
      </top>
      <bottom style="dotted">
        <color rgb="FF969696"/>
      </bottom>
      <diagonal/>
    </border>
  </borders>
  <cellStyleXfs count="3">
    <xf numFmtId="0" fontId="0" fillId="0" borderId="0"/>
    <xf numFmtId="0" fontId="21" fillId="0" borderId="0" applyNumberFormat="0" applyFill="0" applyBorder="0" applyAlignment="0" applyProtection="0"/>
    <xf numFmtId="0" fontId="14" fillId="0" borderId="0" applyAlignment="0">
      <alignment vertical="top" wrapText="1"/>
      <protection locked="0"/>
    </xf>
  </cellStyleXfs>
  <cellXfs count="374">
    <xf numFmtId="0" fontId="1" fillId="0" borderId="0" xfId="0" applyFont="1"/>
    <xf numFmtId="0" fontId="1" fillId="0" borderId="0" xfId="0" applyFont="1" applyAlignment="1">
      <alignment vertical="center"/>
    </xf>
    <xf numFmtId="0" fontId="22"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1" fillId="0" borderId="0" xfId="0" applyFont="1" applyAlignment="1">
      <alignment vertical="center" wrapText="1"/>
    </xf>
    <xf numFmtId="0" fontId="23" fillId="0" borderId="0" xfId="0" applyFont="1" applyAlignment="1">
      <alignment vertical="center"/>
    </xf>
    <xf numFmtId="0" fontId="24" fillId="0" borderId="0" xfId="0" applyFont="1" applyAlignment="1">
      <alignment vertical="center"/>
    </xf>
    <xf numFmtId="0" fontId="1" fillId="0" borderId="0" xfId="0" applyFont="1" applyAlignment="1">
      <alignment horizontal="center" vertical="center" wrapText="1"/>
    </xf>
    <xf numFmtId="0" fontId="25" fillId="0" borderId="0" xfId="0" applyFont="1" applyAlignment="1"/>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30" fillId="3" borderId="0" xfId="0" applyFont="1" applyFill="1" applyAlignment="1">
      <alignment horizontal="left" vertical="center"/>
    </xf>
    <xf numFmtId="0" fontId="1" fillId="3" borderId="0" xfId="0" applyFont="1" applyFill="1"/>
    <xf numFmtId="0" fontId="30" fillId="0" borderId="0" xfId="0" applyFont="1" applyAlignment="1">
      <alignment horizontal="left" vertical="center"/>
    </xf>
    <xf numFmtId="0" fontId="1" fillId="0" borderId="0" xfId="0" applyFont="1" applyAlignment="1">
      <alignment horizontal="left" vertical="center"/>
    </xf>
    <xf numFmtId="0" fontId="1" fillId="0" borderId="9" xfId="0" applyFont="1" applyBorder="1"/>
    <xf numFmtId="0" fontId="1" fillId="0" borderId="10" xfId="0" applyFont="1" applyBorder="1"/>
    <xf numFmtId="0" fontId="1" fillId="0" borderId="11" xfId="0" applyFont="1" applyBorder="1"/>
    <xf numFmtId="0" fontId="1" fillId="0" borderId="12" xfId="0" applyFont="1" applyBorder="1"/>
    <xf numFmtId="0" fontId="1" fillId="0" borderId="0" xfId="0" applyFont="1" applyBorder="1"/>
    <xf numFmtId="0" fontId="5" fillId="0" borderId="0" xfId="0" applyFont="1" applyBorder="1" applyAlignment="1">
      <alignment horizontal="left" vertical="center"/>
    </xf>
    <xf numFmtId="0" fontId="1" fillId="0" borderId="13" xfId="0" applyFont="1" applyBorder="1"/>
    <xf numFmtId="0" fontId="31" fillId="0" borderId="0" xfId="0" applyFont="1" applyAlignment="1">
      <alignment horizontal="left" vertical="center"/>
    </xf>
    <xf numFmtId="0" fontId="32" fillId="0" borderId="0" xfId="0" applyFont="1" applyAlignment="1">
      <alignment horizontal="left" vertical="center"/>
    </xf>
    <xf numFmtId="0" fontId="33"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33" fillId="0" borderId="0" xfId="0" applyFont="1" applyBorder="1" applyAlignment="1">
      <alignment horizontal="left" vertical="center"/>
    </xf>
    <xf numFmtId="0" fontId="2" fillId="2" borderId="0" xfId="0" applyFont="1" applyFill="1" applyBorder="1" applyAlignment="1" applyProtection="1">
      <alignment horizontal="left" vertical="center"/>
      <protection locked="0"/>
    </xf>
    <xf numFmtId="49" fontId="2" fillId="2" borderId="0" xfId="0" applyNumberFormat="1" applyFont="1" applyFill="1" applyBorder="1" applyAlignment="1" applyProtection="1">
      <alignment horizontal="left" vertical="center"/>
      <protection locked="0"/>
    </xf>
    <xf numFmtId="0" fontId="1" fillId="0" borderId="14" xfId="0" applyFont="1" applyBorder="1"/>
    <xf numFmtId="0" fontId="1" fillId="0" borderId="12" xfId="0" applyFont="1" applyBorder="1" applyAlignment="1">
      <alignment vertical="center"/>
    </xf>
    <xf numFmtId="0" fontId="1" fillId="0" borderId="0" xfId="0" applyFont="1" applyBorder="1" applyAlignment="1">
      <alignment vertical="center"/>
    </xf>
    <xf numFmtId="0" fontId="6" fillId="0" borderId="15" xfId="0" applyFont="1" applyBorder="1" applyAlignment="1">
      <alignment horizontal="left" vertical="center"/>
    </xf>
    <xf numFmtId="0" fontId="1" fillId="0" borderId="15" xfId="0" applyFont="1" applyBorder="1" applyAlignment="1">
      <alignment vertical="center"/>
    </xf>
    <xf numFmtId="0" fontId="1" fillId="0" borderId="13" xfId="0" applyFont="1" applyBorder="1" applyAlignment="1">
      <alignment vertical="center"/>
    </xf>
    <xf numFmtId="0" fontId="22" fillId="0" borderId="0" xfId="0" applyFont="1" applyBorder="1" applyAlignment="1">
      <alignment horizontal="right" vertical="center"/>
    </xf>
    <xf numFmtId="0" fontId="22" fillId="0" borderId="12" xfId="0" applyFont="1" applyBorder="1" applyAlignment="1">
      <alignment vertical="center"/>
    </xf>
    <xf numFmtId="0" fontId="22" fillId="0" borderId="0" xfId="0" applyFont="1" applyBorder="1" applyAlignment="1">
      <alignment vertical="center"/>
    </xf>
    <xf numFmtId="0" fontId="22" fillId="0" borderId="0" xfId="0" applyFont="1" applyBorder="1" applyAlignment="1">
      <alignment horizontal="left" vertical="center"/>
    </xf>
    <xf numFmtId="0" fontId="22" fillId="0" borderId="13" xfId="0" applyFont="1" applyBorder="1" applyAlignment="1">
      <alignment vertical="center"/>
    </xf>
    <xf numFmtId="0" fontId="1" fillId="4" borderId="0" xfId="0" applyFont="1" applyFill="1" applyBorder="1" applyAlignment="1">
      <alignment vertical="center"/>
    </xf>
    <xf numFmtId="0" fontId="3" fillId="4" borderId="16" xfId="0" applyFont="1" applyFill="1" applyBorder="1" applyAlignment="1">
      <alignment horizontal="left" vertical="center"/>
    </xf>
    <xf numFmtId="0" fontId="1" fillId="4" borderId="17" xfId="0" applyFont="1" applyFill="1" applyBorder="1" applyAlignment="1">
      <alignment vertical="center"/>
    </xf>
    <xf numFmtId="0" fontId="3" fillId="4" borderId="17" xfId="0" applyFont="1" applyFill="1" applyBorder="1" applyAlignment="1">
      <alignment horizontal="center" vertical="center"/>
    </xf>
    <xf numFmtId="0" fontId="1" fillId="4" borderId="13" xfId="0" applyFont="1" applyFill="1" applyBorder="1" applyAlignment="1">
      <alignment vertical="center"/>
    </xf>
    <xf numFmtId="0" fontId="1" fillId="0" borderId="18" xfId="0" applyFont="1" applyBorder="1" applyAlignment="1">
      <alignment vertical="center"/>
    </xf>
    <xf numFmtId="0" fontId="1" fillId="0" borderId="19" xfId="0" applyFont="1" applyBorder="1" applyAlignment="1">
      <alignment vertical="center"/>
    </xf>
    <xf numFmtId="0" fontId="1" fillId="0" borderId="20" xfId="0" applyFont="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5" fillId="0" borderId="0" xfId="0" applyFont="1" applyAlignment="1">
      <alignment horizontal="left" vertical="center"/>
    </xf>
    <xf numFmtId="0" fontId="2" fillId="0" borderId="12" xfId="0" applyFont="1" applyBorder="1" applyAlignment="1">
      <alignment vertical="center"/>
    </xf>
    <xf numFmtId="0" fontId="33" fillId="0" borderId="0" xfId="0" applyFont="1" applyAlignment="1">
      <alignment horizontal="left" vertical="center"/>
    </xf>
    <xf numFmtId="0" fontId="3" fillId="0" borderId="12" xfId="0" applyFont="1" applyBorder="1" applyAlignment="1">
      <alignment vertical="center"/>
    </xf>
    <xf numFmtId="0" fontId="3" fillId="0" borderId="0" xfId="0" applyFont="1" applyAlignment="1">
      <alignment horizontal="left" vertical="center"/>
    </xf>
    <xf numFmtId="0" fontId="7" fillId="0" borderId="0" xfId="0" applyFont="1" applyAlignment="1">
      <alignment vertical="center"/>
    </xf>
    <xf numFmtId="165" fontId="2" fillId="0" borderId="0" xfId="0" applyNumberFormat="1" applyFont="1" applyAlignment="1">
      <alignment horizontal="left" vertical="center"/>
    </xf>
    <xf numFmtId="0" fontId="1" fillId="0" borderId="21" xfId="0" applyFont="1" applyBorder="1" applyAlignment="1">
      <alignment vertical="center"/>
    </xf>
    <xf numFmtId="0" fontId="1" fillId="0" borderId="22"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1" fillId="5" borderId="17" xfId="0" applyFont="1" applyFill="1" applyBorder="1" applyAlignment="1">
      <alignment vertical="center"/>
    </xf>
    <xf numFmtId="0" fontId="2" fillId="5" borderId="25" xfId="0" applyFont="1" applyFill="1" applyBorder="1" applyAlignment="1">
      <alignment horizontal="center" vertical="center"/>
    </xf>
    <xf numFmtId="0" fontId="33" fillId="0" borderId="26" xfId="0" applyFont="1" applyBorder="1" applyAlignment="1">
      <alignment horizontal="center" vertical="center" wrapText="1"/>
    </xf>
    <xf numFmtId="0" fontId="33" fillId="0" borderId="27" xfId="0" applyFont="1" applyBorder="1" applyAlignment="1">
      <alignment horizontal="center" vertical="center" wrapText="1"/>
    </xf>
    <xf numFmtId="0" fontId="33" fillId="0" borderId="28" xfId="0" applyFont="1" applyBorder="1" applyAlignment="1">
      <alignment horizontal="center" vertical="center" wrapText="1"/>
    </xf>
    <xf numFmtId="0" fontId="1" fillId="0" borderId="29" xfId="0" applyFont="1" applyBorder="1" applyAlignment="1">
      <alignment vertical="center"/>
    </xf>
    <xf numFmtId="0" fontId="34" fillId="0" borderId="0" xfId="0" applyFont="1" applyAlignment="1">
      <alignment horizontal="left" vertical="center"/>
    </xf>
    <xf numFmtId="0" fontId="34" fillId="0" borderId="0" xfId="0" applyFont="1" applyAlignment="1">
      <alignment vertical="center"/>
    </xf>
    <xf numFmtId="0" fontId="3" fillId="0" borderId="0" xfId="0" applyFont="1" applyAlignment="1">
      <alignment horizontal="center" vertical="center"/>
    </xf>
    <xf numFmtId="4" fontId="35" fillId="0" borderId="23" xfId="0" applyNumberFormat="1" applyFont="1" applyBorder="1" applyAlignment="1">
      <alignment vertical="center"/>
    </xf>
    <xf numFmtId="4" fontId="35" fillId="0" borderId="0" xfId="0" applyNumberFormat="1" applyFont="1" applyBorder="1" applyAlignment="1">
      <alignment vertical="center"/>
    </xf>
    <xf numFmtId="166" fontId="35" fillId="0" borderId="0" xfId="0" applyNumberFormat="1" applyFont="1" applyBorder="1" applyAlignment="1">
      <alignment vertical="center"/>
    </xf>
    <xf numFmtId="4" fontId="35" fillId="0" borderId="24" xfId="0" applyNumberFormat="1" applyFont="1" applyBorder="1" applyAlignment="1">
      <alignment vertical="center"/>
    </xf>
    <xf numFmtId="0" fontId="8" fillId="0" borderId="0" xfId="0" applyFont="1" applyAlignment="1">
      <alignment horizontal="left" vertical="center"/>
    </xf>
    <xf numFmtId="0" fontId="4" fillId="0" borderId="12" xfId="0" applyFont="1" applyBorder="1" applyAlignment="1">
      <alignment vertical="center"/>
    </xf>
    <xf numFmtId="0" fontId="36" fillId="0" borderId="0" xfId="0" applyFont="1" applyAlignment="1">
      <alignment vertical="center"/>
    </xf>
    <xf numFmtId="0" fontId="37" fillId="0" borderId="0" xfId="0" applyFont="1" applyAlignment="1">
      <alignment vertical="center"/>
    </xf>
    <xf numFmtId="0" fontId="9" fillId="0" borderId="0" xfId="0" applyFont="1" applyAlignment="1">
      <alignment horizontal="center" vertical="center"/>
    </xf>
    <xf numFmtId="4" fontId="38" fillId="0" borderId="23" xfId="0" applyNumberFormat="1" applyFont="1" applyBorder="1" applyAlignment="1">
      <alignment vertical="center"/>
    </xf>
    <xf numFmtId="4" fontId="38" fillId="0" borderId="0" xfId="0" applyNumberFormat="1" applyFont="1" applyBorder="1" applyAlignment="1">
      <alignment vertical="center"/>
    </xf>
    <xf numFmtId="166" fontId="38" fillId="0" borderId="0" xfId="0" applyNumberFormat="1" applyFont="1" applyBorder="1" applyAlignment="1">
      <alignment vertical="center"/>
    </xf>
    <xf numFmtId="4" fontId="38" fillId="0" borderId="24" xfId="0" applyNumberFormat="1" applyFont="1" applyBorder="1" applyAlignment="1">
      <alignment vertical="center"/>
    </xf>
    <xf numFmtId="0" fontId="4" fillId="0" borderId="0" xfId="0" applyFont="1" applyAlignment="1">
      <alignment horizontal="left" vertical="center"/>
    </xf>
    <xf numFmtId="4" fontId="38" fillId="0" borderId="30" xfId="0" applyNumberFormat="1" applyFont="1" applyBorder="1" applyAlignment="1">
      <alignment vertical="center"/>
    </xf>
    <xf numFmtId="4" fontId="38" fillId="0" borderId="31" xfId="0" applyNumberFormat="1" applyFont="1" applyBorder="1" applyAlignment="1">
      <alignment vertical="center"/>
    </xf>
    <xf numFmtId="166" fontId="38" fillId="0" borderId="31" xfId="0" applyNumberFormat="1" applyFont="1" applyBorder="1" applyAlignment="1">
      <alignment vertical="center"/>
    </xf>
    <xf numFmtId="4" fontId="38" fillId="0" borderId="32" xfId="0" applyNumberFormat="1" applyFont="1" applyBorder="1" applyAlignment="1">
      <alignment vertical="center"/>
    </xf>
    <xf numFmtId="0" fontId="1" fillId="0" borderId="0" xfId="0" applyFont="1" applyProtection="1">
      <protection locked="0"/>
    </xf>
    <xf numFmtId="0" fontId="1" fillId="0" borderId="10" xfId="0" applyFont="1" applyBorder="1" applyProtection="1">
      <protection locked="0"/>
    </xf>
    <xf numFmtId="0" fontId="1" fillId="0" borderId="0" xfId="0" applyFont="1" applyBorder="1" applyProtection="1">
      <protection locked="0"/>
    </xf>
    <xf numFmtId="0" fontId="1" fillId="0" borderId="0" xfId="0" applyFont="1" applyBorder="1" applyAlignment="1" applyProtection="1">
      <alignment vertical="center"/>
      <protection locked="0"/>
    </xf>
    <xf numFmtId="0" fontId="33"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33" fillId="0" borderId="0" xfId="0" applyFont="1" applyBorder="1" applyAlignment="1" applyProtection="1">
      <alignment horizontal="left" vertical="top"/>
      <protection locked="0"/>
    </xf>
    <xf numFmtId="0" fontId="2" fillId="0" borderId="0" xfId="0" applyFont="1" applyBorder="1" applyAlignment="1">
      <alignment horizontal="left" vertical="top"/>
    </xf>
    <xf numFmtId="0" fontId="1" fillId="0" borderId="12" xfId="0"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pplyProtection="1">
      <alignment vertical="center" wrapText="1"/>
      <protection locked="0"/>
    </xf>
    <xf numFmtId="0" fontId="1" fillId="0" borderId="13" xfId="0" applyFont="1" applyBorder="1" applyAlignment="1">
      <alignment vertical="center" wrapText="1"/>
    </xf>
    <xf numFmtId="0" fontId="1" fillId="0" borderId="21" xfId="0" applyFont="1" applyBorder="1" applyAlignment="1" applyProtection="1">
      <alignment vertical="center"/>
      <protection locked="0"/>
    </xf>
    <xf numFmtId="0" fontId="1" fillId="0" borderId="33" xfId="0" applyFont="1" applyBorder="1" applyAlignment="1">
      <alignment vertical="center"/>
    </xf>
    <xf numFmtId="0" fontId="6" fillId="0" borderId="0" xfId="0" applyFont="1" applyBorder="1" applyAlignment="1">
      <alignment horizontal="left" vertical="center"/>
    </xf>
    <xf numFmtId="4" fontId="34" fillId="0" borderId="0" xfId="0" applyNumberFormat="1" applyFont="1" applyBorder="1" applyAlignment="1">
      <alignment vertical="center"/>
    </xf>
    <xf numFmtId="0" fontId="22" fillId="0" borderId="0" xfId="0" applyFont="1" applyBorder="1" applyAlignment="1" applyProtection="1">
      <alignment horizontal="right" vertical="center"/>
      <protection locked="0"/>
    </xf>
    <xf numFmtId="4" fontId="22" fillId="0" borderId="0" xfId="0" applyNumberFormat="1" applyFont="1" applyBorder="1" applyAlignment="1">
      <alignment vertical="center"/>
    </xf>
    <xf numFmtId="164" fontId="22" fillId="0" borderId="0" xfId="0" applyNumberFormat="1" applyFont="1" applyBorder="1" applyAlignment="1" applyProtection="1">
      <alignment horizontal="right" vertical="center"/>
      <protection locked="0"/>
    </xf>
    <xf numFmtId="0" fontId="1" fillId="5" borderId="0" xfId="0" applyFont="1" applyFill="1" applyBorder="1" applyAlignment="1">
      <alignment vertical="center"/>
    </xf>
    <xf numFmtId="0" fontId="3" fillId="5" borderId="16" xfId="0" applyFont="1" applyFill="1" applyBorder="1" applyAlignment="1">
      <alignment horizontal="left" vertical="center"/>
    </xf>
    <xf numFmtId="0" fontId="3" fillId="5" borderId="17" xfId="0" applyFont="1" applyFill="1" applyBorder="1" applyAlignment="1">
      <alignment horizontal="right" vertical="center"/>
    </xf>
    <xf numFmtId="0" fontId="3" fillId="5" borderId="17" xfId="0" applyFont="1" applyFill="1" applyBorder="1" applyAlignment="1">
      <alignment horizontal="center" vertical="center"/>
    </xf>
    <xf numFmtId="0" fontId="1" fillId="5" borderId="17" xfId="0" applyFont="1" applyFill="1" applyBorder="1" applyAlignment="1" applyProtection="1">
      <alignment vertical="center"/>
      <protection locked="0"/>
    </xf>
    <xf numFmtId="4" fontId="3" fillId="5" borderId="17" xfId="0" applyNumberFormat="1" applyFont="1" applyFill="1" applyBorder="1" applyAlignment="1">
      <alignment vertical="center"/>
    </xf>
    <xf numFmtId="0" fontId="1" fillId="5" borderId="34" xfId="0" applyFont="1" applyFill="1" applyBorder="1" applyAlignment="1">
      <alignment vertical="center"/>
    </xf>
    <xf numFmtId="0" fontId="1" fillId="0" borderId="19" xfId="0" applyFont="1" applyBorder="1" applyAlignment="1" applyProtection="1">
      <alignment vertical="center"/>
      <protection locked="0"/>
    </xf>
    <xf numFmtId="0" fontId="1" fillId="0" borderId="10" xfId="0" applyFont="1" applyBorder="1" applyAlignment="1" applyProtection="1">
      <alignment vertical="center"/>
      <protection locked="0"/>
    </xf>
    <xf numFmtId="0" fontId="1" fillId="0" borderId="11" xfId="0" applyFont="1" applyBorder="1" applyAlignment="1">
      <alignment vertical="center"/>
    </xf>
    <xf numFmtId="0" fontId="2" fillId="5" borderId="0" xfId="0" applyFont="1" applyFill="1" applyBorder="1" applyAlignment="1">
      <alignment horizontal="left" vertical="center"/>
    </xf>
    <xf numFmtId="0" fontId="1" fillId="5" borderId="0" xfId="0" applyFont="1" applyFill="1" applyBorder="1" applyAlignment="1" applyProtection="1">
      <alignment vertical="center"/>
      <protection locked="0"/>
    </xf>
    <xf numFmtId="0" fontId="2" fillId="5" borderId="0" xfId="0" applyFont="1" applyFill="1" applyBorder="1" applyAlignment="1">
      <alignment horizontal="right" vertical="center"/>
    </xf>
    <xf numFmtId="0" fontId="1" fillId="5" borderId="13" xfId="0" applyFont="1" applyFill="1" applyBorder="1" applyAlignment="1">
      <alignment vertical="center"/>
    </xf>
    <xf numFmtId="0" fontId="39" fillId="0" borderId="0" xfId="0" applyFont="1" applyBorder="1" applyAlignment="1">
      <alignment horizontal="left" vertical="center"/>
    </xf>
    <xf numFmtId="0" fontId="23" fillId="0" borderId="12" xfId="0" applyFont="1" applyBorder="1" applyAlignment="1">
      <alignment vertical="center"/>
    </xf>
    <xf numFmtId="0" fontId="23" fillId="0" borderId="0" xfId="0" applyFont="1" applyBorder="1" applyAlignment="1">
      <alignment vertical="center"/>
    </xf>
    <xf numFmtId="0" fontId="23" fillId="0" borderId="31" xfId="0" applyFont="1" applyBorder="1" applyAlignment="1">
      <alignment horizontal="left" vertical="center"/>
    </xf>
    <xf numFmtId="0" fontId="23" fillId="0" borderId="31" xfId="0" applyFont="1" applyBorder="1" applyAlignment="1">
      <alignment vertical="center"/>
    </xf>
    <xf numFmtId="0" fontId="23" fillId="0" borderId="31" xfId="0" applyFont="1" applyBorder="1" applyAlignment="1" applyProtection="1">
      <alignment vertical="center"/>
      <protection locked="0"/>
    </xf>
    <xf numFmtId="4" fontId="23" fillId="0" borderId="31" xfId="0" applyNumberFormat="1" applyFont="1" applyBorder="1" applyAlignment="1">
      <alignment vertical="center"/>
    </xf>
    <xf numFmtId="0" fontId="23" fillId="0" borderId="13" xfId="0" applyFont="1" applyBorder="1" applyAlignment="1">
      <alignment vertical="center"/>
    </xf>
    <xf numFmtId="0" fontId="24" fillId="0" borderId="12" xfId="0" applyFont="1" applyBorder="1" applyAlignment="1">
      <alignment vertical="center"/>
    </xf>
    <xf numFmtId="0" fontId="24" fillId="0" borderId="0" xfId="0" applyFont="1" applyBorder="1" applyAlignment="1">
      <alignment vertical="center"/>
    </xf>
    <xf numFmtId="0" fontId="24" fillId="0" borderId="31" xfId="0" applyFont="1" applyBorder="1" applyAlignment="1">
      <alignment horizontal="left" vertical="center"/>
    </xf>
    <xf numFmtId="0" fontId="24" fillId="0" borderId="31" xfId="0" applyFont="1" applyBorder="1" applyAlignment="1">
      <alignment vertical="center"/>
    </xf>
    <xf numFmtId="0" fontId="24" fillId="0" borderId="31" xfId="0" applyFont="1" applyBorder="1" applyAlignment="1" applyProtection="1">
      <alignment vertical="center"/>
      <protection locked="0"/>
    </xf>
    <xf numFmtId="4" fontId="24" fillId="0" borderId="31" xfId="0" applyNumberFormat="1" applyFont="1" applyBorder="1" applyAlignment="1">
      <alignment vertical="center"/>
    </xf>
    <xf numFmtId="0" fontId="24" fillId="0" borderId="13" xfId="0" applyFont="1" applyBorder="1" applyAlignment="1">
      <alignment vertical="center"/>
    </xf>
    <xf numFmtId="0" fontId="1" fillId="0" borderId="0" xfId="0" applyFont="1" applyAlignment="1" applyProtection="1">
      <alignment vertical="center"/>
      <protection locked="0"/>
    </xf>
    <xf numFmtId="0" fontId="2" fillId="0" borderId="0" xfId="0" applyFont="1" applyAlignment="1">
      <alignment horizontal="left" vertical="center"/>
    </xf>
    <xf numFmtId="0" fontId="33" fillId="0" borderId="0" xfId="0" applyFont="1" applyAlignment="1" applyProtection="1">
      <alignment horizontal="left" vertical="center"/>
      <protection locked="0"/>
    </xf>
    <xf numFmtId="0" fontId="1" fillId="0" borderId="12" xfId="0" applyFont="1" applyBorder="1" applyAlignment="1">
      <alignment horizontal="center" vertical="center" wrapText="1"/>
    </xf>
    <xf numFmtId="0" fontId="2" fillId="5" borderId="26"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40" fillId="5" borderId="27" xfId="0" applyFont="1" applyFill="1" applyBorder="1" applyAlignment="1" applyProtection="1">
      <alignment horizontal="center" vertical="center" wrapText="1"/>
      <protection locked="0"/>
    </xf>
    <xf numFmtId="0" fontId="2" fillId="5" borderId="28" xfId="0" applyFont="1" applyFill="1" applyBorder="1" applyAlignment="1">
      <alignment horizontal="center" vertical="center" wrapText="1"/>
    </xf>
    <xf numFmtId="4" fontId="34" fillId="0" borderId="0" xfId="0" applyNumberFormat="1" applyFont="1" applyAlignment="1"/>
    <xf numFmtId="166" fontId="41" fillId="0" borderId="21" xfId="0" applyNumberFormat="1" applyFont="1" applyBorder="1" applyAlignment="1"/>
    <xf numFmtId="166" fontId="41" fillId="0" borderId="22" xfId="0" applyNumberFormat="1" applyFont="1" applyBorder="1" applyAlignment="1"/>
    <xf numFmtId="4" fontId="10" fillId="0" borderId="0" xfId="0" applyNumberFormat="1" applyFont="1" applyAlignment="1">
      <alignment vertical="center"/>
    </xf>
    <xf numFmtId="0" fontId="25" fillId="0" borderId="12" xfId="0" applyFont="1" applyBorder="1" applyAlignment="1"/>
    <xf numFmtId="0" fontId="25" fillId="0" borderId="0" xfId="0" applyFont="1" applyAlignment="1">
      <alignment horizontal="left"/>
    </xf>
    <xf numFmtId="0" fontId="23" fillId="0" borderId="0" xfId="0" applyFont="1" applyAlignment="1">
      <alignment horizontal="left"/>
    </xf>
    <xf numFmtId="0" fontId="25" fillId="0" borderId="0" xfId="0" applyFont="1" applyAlignment="1" applyProtection="1">
      <protection locked="0"/>
    </xf>
    <xf numFmtId="4" fontId="23" fillId="0" borderId="0" xfId="0" applyNumberFormat="1" applyFont="1" applyAlignment="1"/>
    <xf numFmtId="0" fontId="25" fillId="0" borderId="23" xfId="0" applyFont="1" applyBorder="1" applyAlignment="1"/>
    <xf numFmtId="0" fontId="25" fillId="0" borderId="0" xfId="0" applyFont="1" applyBorder="1" applyAlignment="1"/>
    <xf numFmtId="166" fontId="25" fillId="0" borderId="0" xfId="0" applyNumberFormat="1" applyFont="1" applyBorder="1" applyAlignment="1"/>
    <xf numFmtId="166" fontId="25" fillId="0" borderId="24" xfId="0" applyNumberFormat="1" applyFont="1" applyBorder="1" applyAlignment="1"/>
    <xf numFmtId="0" fontId="25" fillId="0" borderId="0" xfId="0" applyFont="1" applyAlignment="1">
      <alignment horizontal="center"/>
    </xf>
    <xf numFmtId="4" fontId="25" fillId="0" borderId="0" xfId="0" applyNumberFormat="1" applyFont="1" applyAlignment="1">
      <alignment vertical="center"/>
    </xf>
    <xf numFmtId="0" fontId="25" fillId="0" borderId="0" xfId="0" applyFont="1" applyBorder="1" applyAlignment="1">
      <alignment horizontal="left"/>
    </xf>
    <xf numFmtId="0" fontId="24" fillId="0" borderId="0" xfId="0" applyFont="1" applyBorder="1" applyAlignment="1">
      <alignment horizontal="left"/>
    </xf>
    <xf numFmtId="4" fontId="24" fillId="0" borderId="0" xfId="0" applyNumberFormat="1" applyFont="1" applyBorder="1" applyAlignment="1"/>
    <xf numFmtId="0" fontId="1" fillId="0" borderId="12" xfId="0" applyFont="1" applyBorder="1" applyAlignment="1" applyProtection="1">
      <alignment vertical="center"/>
    </xf>
    <xf numFmtId="0" fontId="1" fillId="0" borderId="35" xfId="0" applyFont="1" applyBorder="1" applyAlignment="1" applyProtection="1">
      <alignment horizontal="center" vertical="center"/>
    </xf>
    <xf numFmtId="49" fontId="1" fillId="0" borderId="35" xfId="0" applyNumberFormat="1" applyFont="1" applyBorder="1" applyAlignment="1" applyProtection="1">
      <alignment horizontal="left" vertical="center" wrapText="1"/>
    </xf>
    <xf numFmtId="0" fontId="1" fillId="0" borderId="35" xfId="0" applyFont="1" applyBorder="1" applyAlignment="1" applyProtection="1">
      <alignment horizontal="left" vertical="center" wrapText="1"/>
    </xf>
    <xf numFmtId="0" fontId="1" fillId="0" borderId="35" xfId="0" applyFont="1" applyBorder="1" applyAlignment="1" applyProtection="1">
      <alignment horizontal="center" vertical="center" wrapText="1"/>
    </xf>
    <xf numFmtId="167" fontId="1" fillId="0" borderId="35" xfId="0" applyNumberFormat="1" applyFont="1" applyBorder="1" applyAlignment="1" applyProtection="1">
      <alignment vertical="center"/>
    </xf>
    <xf numFmtId="4" fontId="1" fillId="2" borderId="35" xfId="0" applyNumberFormat="1" applyFont="1" applyFill="1" applyBorder="1" applyAlignment="1" applyProtection="1">
      <alignment vertical="center"/>
      <protection locked="0"/>
    </xf>
    <xf numFmtId="4" fontId="1" fillId="0" borderId="35" xfId="0" applyNumberFormat="1" applyFont="1" applyBorder="1" applyAlignment="1" applyProtection="1">
      <alignment vertical="center"/>
    </xf>
    <xf numFmtId="0" fontId="22" fillId="2" borderId="3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24" xfId="0" applyNumberFormat="1" applyFont="1" applyBorder="1" applyAlignment="1">
      <alignment vertical="center"/>
    </xf>
    <xf numFmtId="4" fontId="1" fillId="0" borderId="0" xfId="0" applyNumberFormat="1" applyFont="1" applyAlignment="1">
      <alignment vertical="center"/>
    </xf>
    <xf numFmtId="0" fontId="42" fillId="0" borderId="0" xfId="0" applyFont="1" applyAlignment="1">
      <alignment horizontal="left" vertical="center"/>
    </xf>
    <xf numFmtId="0" fontId="11" fillId="0" borderId="0" xfId="0" applyFont="1" applyAlignment="1">
      <alignment horizontal="left" vertical="center" wrapText="1"/>
    </xf>
    <xf numFmtId="0" fontId="43" fillId="0" borderId="0" xfId="0" applyFont="1" applyAlignment="1">
      <alignment vertical="center" wrapText="1"/>
    </xf>
    <xf numFmtId="0" fontId="26" fillId="0" borderId="12" xfId="0" applyFont="1" applyBorder="1" applyAlignment="1">
      <alignment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6" fillId="0" borderId="0" xfId="0" applyFont="1" applyAlignment="1">
      <alignment horizontal="left" vertical="center"/>
    </xf>
    <xf numFmtId="0" fontId="26" fillId="0" borderId="0" xfId="0" applyFont="1" applyAlignment="1" applyProtection="1">
      <alignment vertical="center"/>
      <protection locked="0"/>
    </xf>
    <xf numFmtId="0" fontId="26" fillId="0" borderId="23" xfId="0" applyFont="1" applyBorder="1" applyAlignment="1">
      <alignment vertical="center"/>
    </xf>
    <xf numFmtId="0" fontId="26" fillId="0" borderId="0" xfId="0" applyFont="1" applyBorder="1" applyAlignment="1">
      <alignment vertical="center"/>
    </xf>
    <xf numFmtId="0" fontId="26" fillId="0" borderId="24" xfId="0" applyFont="1" applyBorder="1" applyAlignment="1">
      <alignment vertical="center"/>
    </xf>
    <xf numFmtId="0" fontId="27" fillId="0" borderId="12" xfId="0" applyFont="1" applyBorder="1" applyAlignment="1">
      <alignment vertical="center"/>
    </xf>
    <xf numFmtId="0" fontId="27" fillId="0" borderId="0" xfId="0" applyFont="1" applyAlignment="1">
      <alignment horizontal="left" vertical="center"/>
    </xf>
    <xf numFmtId="0" fontId="27" fillId="0" borderId="0" xfId="0" applyFont="1" applyAlignment="1">
      <alignment horizontal="left" vertical="center" wrapText="1"/>
    </xf>
    <xf numFmtId="167" fontId="27" fillId="0" borderId="0" xfId="0" applyNumberFormat="1" applyFont="1" applyAlignment="1">
      <alignment vertical="center"/>
    </xf>
    <xf numFmtId="0" fontId="27" fillId="0" borderId="0" xfId="0" applyFont="1" applyAlignment="1" applyProtection="1">
      <alignment vertical="center"/>
      <protection locked="0"/>
    </xf>
    <xf numFmtId="0" fontId="27" fillId="0" borderId="23" xfId="0" applyFont="1" applyBorder="1" applyAlignment="1">
      <alignment vertical="center"/>
    </xf>
    <xf numFmtId="0" fontId="27" fillId="0" borderId="0" xfId="0" applyFont="1" applyBorder="1" applyAlignment="1">
      <alignment vertical="center"/>
    </xf>
    <xf numFmtId="0" fontId="27" fillId="0" borderId="24" xfId="0" applyFont="1" applyBorder="1" applyAlignment="1">
      <alignment vertical="center"/>
    </xf>
    <xf numFmtId="0" fontId="28" fillId="0" borderId="12" xfId="0" applyFont="1" applyBorder="1" applyAlignment="1">
      <alignment vertical="center"/>
    </xf>
    <xf numFmtId="0" fontId="42" fillId="0" borderId="0" xfId="0" applyFont="1" applyBorder="1" applyAlignment="1">
      <alignment horizontal="left" vertical="center"/>
    </xf>
    <xf numFmtId="0" fontId="28" fillId="0" borderId="0" xfId="0" applyFont="1" applyBorder="1" applyAlignment="1">
      <alignment horizontal="left" vertical="center"/>
    </xf>
    <xf numFmtId="0" fontId="28" fillId="0" borderId="0" xfId="0" applyFont="1" applyBorder="1" applyAlignment="1">
      <alignment horizontal="left" vertical="center" wrapText="1"/>
    </xf>
    <xf numFmtId="167" fontId="28" fillId="0" borderId="0" xfId="0" applyNumberFormat="1" applyFont="1" applyBorder="1" applyAlignment="1">
      <alignment vertical="center"/>
    </xf>
    <xf numFmtId="0" fontId="28" fillId="0" borderId="0" xfId="0" applyFont="1" applyAlignment="1" applyProtection="1">
      <alignment vertical="center"/>
      <protection locked="0"/>
    </xf>
    <xf numFmtId="0" fontId="28" fillId="0" borderId="23" xfId="0" applyFont="1" applyBorder="1" applyAlignment="1">
      <alignment vertical="center"/>
    </xf>
    <xf numFmtId="0" fontId="28" fillId="0" borderId="0" xfId="0" applyFont="1" applyBorder="1" applyAlignment="1">
      <alignment vertical="center"/>
    </xf>
    <xf numFmtId="0" fontId="28" fillId="0" borderId="24" xfId="0" applyFont="1" applyBorder="1" applyAlignment="1">
      <alignment vertical="center"/>
    </xf>
    <xf numFmtId="0" fontId="28" fillId="0" borderId="0" xfId="0" applyFont="1" applyAlignment="1">
      <alignment horizontal="left" vertical="center"/>
    </xf>
    <xf numFmtId="0" fontId="29" fillId="0" borderId="12" xfId="0" applyFont="1" applyBorder="1" applyAlignme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167" fontId="29" fillId="0" borderId="0" xfId="0" applyNumberFormat="1" applyFont="1" applyAlignment="1">
      <alignment vertical="center"/>
    </xf>
    <xf numFmtId="0" fontId="29" fillId="0" borderId="0" xfId="0" applyFont="1" applyAlignment="1" applyProtection="1">
      <alignment vertical="center"/>
      <protection locked="0"/>
    </xf>
    <xf numFmtId="0" fontId="29" fillId="0" borderId="23" xfId="0" applyFont="1" applyBorder="1" applyAlignment="1">
      <alignment vertical="center"/>
    </xf>
    <xf numFmtId="0" fontId="29" fillId="0" borderId="0" xfId="0" applyFont="1" applyBorder="1" applyAlignment="1">
      <alignment vertical="center"/>
    </xf>
    <xf numFmtId="0" fontId="29" fillId="0" borderId="24" xfId="0" applyFont="1" applyBorder="1" applyAlignment="1">
      <alignment vertical="center"/>
    </xf>
    <xf numFmtId="0" fontId="28" fillId="0" borderId="0" xfId="0" applyFont="1" applyAlignment="1">
      <alignment horizontal="left" vertical="center"/>
    </xf>
    <xf numFmtId="0" fontId="28" fillId="0" borderId="0" xfId="0" applyFont="1" applyAlignment="1">
      <alignment horizontal="left" vertical="center" wrapText="1"/>
    </xf>
    <xf numFmtId="167" fontId="28" fillId="0" borderId="0" xfId="0" applyNumberFormat="1" applyFont="1" applyAlignment="1">
      <alignment vertical="center"/>
    </xf>
    <xf numFmtId="0" fontId="28" fillId="0" borderId="30" xfId="0" applyFont="1" applyBorder="1" applyAlignment="1">
      <alignment vertical="center"/>
    </xf>
    <xf numFmtId="0" fontId="28" fillId="0" borderId="31" xfId="0" applyFont="1" applyBorder="1" applyAlignment="1">
      <alignment vertical="center"/>
    </xf>
    <xf numFmtId="0" fontId="28" fillId="0" borderId="32" xfId="0" applyFont="1" applyBorder="1" applyAlignment="1">
      <alignment vertical="center"/>
    </xf>
    <xf numFmtId="0" fontId="1" fillId="0" borderId="0" xfId="0" applyFont="1" applyAlignment="1"/>
    <xf numFmtId="0" fontId="23" fillId="0" borderId="0" xfId="0" applyFont="1" applyBorder="1" applyAlignment="1">
      <alignment horizontal="left"/>
    </xf>
    <xf numFmtId="4" fontId="23" fillId="0" borderId="0" xfId="0" applyNumberFormat="1" applyFont="1" applyBorder="1" applyAlignment="1"/>
    <xf numFmtId="0" fontId="11" fillId="0" borderId="0" xfId="0" applyFont="1" applyBorder="1" applyAlignment="1">
      <alignment horizontal="left" vertical="center" wrapText="1"/>
    </xf>
    <xf numFmtId="0" fontId="22" fillId="0" borderId="31" xfId="0" applyFont="1" applyBorder="1" applyAlignment="1">
      <alignment horizontal="center" vertical="center"/>
    </xf>
    <xf numFmtId="0" fontId="1" fillId="0" borderId="31" xfId="0" applyFont="1" applyBorder="1" applyAlignment="1">
      <alignment vertical="center"/>
    </xf>
    <xf numFmtId="166" fontId="22" fillId="0" borderId="31" xfId="0" applyNumberFormat="1" applyFont="1" applyBorder="1" applyAlignment="1">
      <alignment vertical="center"/>
    </xf>
    <xf numFmtId="166" fontId="22" fillId="0" borderId="32" xfId="0" applyNumberFormat="1" applyFont="1" applyBorder="1" applyAlignment="1">
      <alignment vertical="center"/>
    </xf>
    <xf numFmtId="0" fontId="21" fillId="3" borderId="0" xfId="1" applyFill="1"/>
    <xf numFmtId="0" fontId="45" fillId="0" borderId="0" xfId="1" applyFont="1" applyAlignment="1">
      <alignment horizontal="center" vertical="center"/>
    </xf>
    <xf numFmtId="0" fontId="46" fillId="3" borderId="0" xfId="0" applyFont="1" applyFill="1" applyAlignment="1">
      <alignment horizontal="left" vertical="center"/>
    </xf>
    <xf numFmtId="0" fontId="13" fillId="3" borderId="0" xfId="0" applyFont="1" applyFill="1" applyAlignment="1">
      <alignment vertical="center"/>
    </xf>
    <xf numFmtId="0" fontId="47" fillId="3" borderId="0" xfId="1" applyFont="1" applyFill="1" applyAlignment="1">
      <alignment vertical="center"/>
    </xf>
    <xf numFmtId="0" fontId="30" fillId="3" borderId="0" xfId="0" applyFont="1" applyFill="1" applyAlignment="1" applyProtection="1">
      <alignment horizontal="left" vertical="center"/>
    </xf>
    <xf numFmtId="0" fontId="13" fillId="3" borderId="0" xfId="0" applyFont="1" applyFill="1" applyAlignment="1" applyProtection="1">
      <alignment vertical="center"/>
    </xf>
    <xf numFmtId="0" fontId="46" fillId="3" borderId="0" xfId="0" applyFont="1" applyFill="1" applyAlignment="1" applyProtection="1">
      <alignment horizontal="left" vertical="center"/>
    </xf>
    <xf numFmtId="0" fontId="47" fillId="3" borderId="0" xfId="1" applyFont="1" applyFill="1" applyAlignment="1" applyProtection="1">
      <alignment vertical="center"/>
    </xf>
    <xf numFmtId="0" fontId="13" fillId="3" borderId="0" xfId="0" applyFont="1" applyFill="1" applyAlignment="1" applyProtection="1">
      <alignment vertical="center"/>
      <protection locked="0"/>
    </xf>
    <xf numFmtId="0" fontId="14" fillId="0" borderId="0" xfId="2" applyAlignment="1">
      <alignment vertical="top"/>
      <protection locked="0"/>
    </xf>
    <xf numFmtId="0" fontId="12" fillId="0" borderId="1" xfId="2" applyFont="1" applyBorder="1" applyAlignment="1">
      <alignment vertical="center" wrapText="1"/>
      <protection locked="0"/>
    </xf>
    <xf numFmtId="0" fontId="12" fillId="0" borderId="2" xfId="2" applyFont="1" applyBorder="1" applyAlignment="1">
      <alignment vertical="center" wrapText="1"/>
      <protection locked="0"/>
    </xf>
    <xf numFmtId="0" fontId="12" fillId="0" borderId="3" xfId="2" applyFont="1" applyBorder="1" applyAlignment="1">
      <alignment vertical="center" wrapText="1"/>
      <protection locked="0"/>
    </xf>
    <xf numFmtId="0" fontId="12" fillId="0" borderId="4" xfId="2" applyFont="1" applyBorder="1" applyAlignment="1">
      <alignment horizontal="center" vertical="center" wrapText="1"/>
      <protection locked="0"/>
    </xf>
    <xf numFmtId="0" fontId="12" fillId="0" borderId="5" xfId="2" applyFont="1" applyBorder="1" applyAlignment="1">
      <alignment horizontal="center" vertical="center" wrapText="1"/>
      <protection locked="0"/>
    </xf>
    <xf numFmtId="0" fontId="14" fillId="0" borderId="0" xfId="2" applyAlignment="1">
      <alignment horizontal="center" vertical="center"/>
      <protection locked="0"/>
    </xf>
    <xf numFmtId="0" fontId="12" fillId="0" borderId="4" xfId="2" applyFont="1" applyBorder="1" applyAlignment="1">
      <alignment vertical="center" wrapText="1"/>
      <protection locked="0"/>
    </xf>
    <xf numFmtId="0" fontId="12" fillId="0" borderId="5" xfId="2" applyFont="1" applyBorder="1" applyAlignment="1">
      <alignment vertical="center" wrapText="1"/>
      <protection locked="0"/>
    </xf>
    <xf numFmtId="0" fontId="16" fillId="0" borderId="0" xfId="2" applyFont="1" applyBorder="1" applyAlignment="1">
      <alignment horizontal="left" vertical="center" wrapText="1"/>
      <protection locked="0"/>
    </xf>
    <xf numFmtId="0" fontId="17" fillId="0" borderId="0" xfId="2" applyFont="1" applyBorder="1" applyAlignment="1">
      <alignment horizontal="left" vertical="center" wrapText="1"/>
      <protection locked="0"/>
    </xf>
    <xf numFmtId="0" fontId="17" fillId="0" borderId="4" xfId="2" applyFont="1" applyBorder="1" applyAlignment="1">
      <alignment vertical="center" wrapText="1"/>
      <protection locked="0"/>
    </xf>
    <xf numFmtId="0" fontId="17" fillId="0" borderId="0" xfId="2" applyFont="1" applyBorder="1" applyAlignment="1">
      <alignment vertical="center" wrapText="1"/>
      <protection locked="0"/>
    </xf>
    <xf numFmtId="0" fontId="17" fillId="0" borderId="0" xfId="2" applyFont="1" applyBorder="1" applyAlignment="1">
      <alignment vertical="center"/>
      <protection locked="0"/>
    </xf>
    <xf numFmtId="0" fontId="17" fillId="0" borderId="0" xfId="2" applyFont="1" applyBorder="1" applyAlignment="1">
      <alignment horizontal="left" vertical="center"/>
      <protection locked="0"/>
    </xf>
    <xf numFmtId="49" fontId="17" fillId="0" borderId="0" xfId="2" applyNumberFormat="1" applyFont="1" applyBorder="1" applyAlignment="1">
      <alignment vertical="center" wrapText="1"/>
      <protection locked="0"/>
    </xf>
    <xf numFmtId="0" fontId="12" fillId="0" borderId="7" xfId="2" applyFont="1" applyBorder="1" applyAlignment="1">
      <alignment vertical="center" wrapText="1"/>
      <protection locked="0"/>
    </xf>
    <xf numFmtId="0" fontId="13" fillId="0" borderId="6" xfId="2" applyFont="1" applyBorder="1" applyAlignment="1">
      <alignment vertical="center" wrapText="1"/>
      <protection locked="0"/>
    </xf>
    <xf numFmtId="0" fontId="12" fillId="0" borderId="8" xfId="2" applyFont="1" applyBorder="1" applyAlignment="1">
      <alignment vertical="center" wrapText="1"/>
      <protection locked="0"/>
    </xf>
    <xf numFmtId="0" fontId="12" fillId="0" borderId="0" xfId="2" applyFont="1" applyBorder="1" applyAlignment="1">
      <alignment vertical="top"/>
      <protection locked="0"/>
    </xf>
    <xf numFmtId="0" fontId="12" fillId="0" borderId="0" xfId="2" applyFont="1" applyAlignment="1">
      <alignment vertical="top"/>
      <protection locked="0"/>
    </xf>
    <xf numFmtId="0" fontId="12" fillId="0" borderId="1" xfId="2" applyFont="1" applyBorder="1" applyAlignment="1">
      <alignment horizontal="left" vertical="center"/>
      <protection locked="0"/>
    </xf>
    <xf numFmtId="0" fontId="12" fillId="0" borderId="2" xfId="2" applyFont="1" applyBorder="1" applyAlignment="1">
      <alignment horizontal="left" vertical="center"/>
      <protection locked="0"/>
    </xf>
    <xf numFmtId="0" fontId="12" fillId="0" borderId="3" xfId="2" applyFont="1" applyBorder="1" applyAlignment="1">
      <alignment horizontal="left" vertical="center"/>
      <protection locked="0"/>
    </xf>
    <xf numFmtId="0" fontId="12" fillId="0" borderId="4" xfId="2" applyFont="1" applyBorder="1" applyAlignment="1">
      <alignment horizontal="left" vertical="center"/>
      <protection locked="0"/>
    </xf>
    <xf numFmtId="0" fontId="12" fillId="0" borderId="5" xfId="2" applyFont="1" applyBorder="1" applyAlignment="1">
      <alignment horizontal="left" vertical="center"/>
      <protection locked="0"/>
    </xf>
    <xf numFmtId="0" fontId="16" fillId="0" borderId="0" xfId="2" applyFont="1" applyBorder="1" applyAlignment="1">
      <alignment horizontal="left" vertical="center"/>
      <protection locked="0"/>
    </xf>
    <xf numFmtId="0" fontId="20" fillId="0" borderId="0" xfId="2" applyFont="1" applyAlignment="1">
      <alignment horizontal="left" vertical="center"/>
      <protection locked="0"/>
    </xf>
    <xf numFmtId="0" fontId="16" fillId="0" borderId="6" xfId="2" applyFont="1" applyBorder="1" applyAlignment="1">
      <alignment horizontal="left" vertical="center"/>
      <protection locked="0"/>
    </xf>
    <xf numFmtId="0" fontId="16" fillId="0" borderId="6" xfId="2" applyFont="1" applyBorder="1" applyAlignment="1">
      <alignment horizontal="center" vertical="center"/>
      <protection locked="0"/>
    </xf>
    <xf numFmtId="0" fontId="20" fillId="0" borderId="6" xfId="2" applyFont="1" applyBorder="1" applyAlignment="1">
      <alignment horizontal="left" vertical="center"/>
      <protection locked="0"/>
    </xf>
    <xf numFmtId="0" fontId="19" fillId="0" borderId="0" xfId="2" applyFont="1" applyBorder="1" applyAlignment="1">
      <alignment horizontal="left" vertical="center"/>
      <protection locked="0"/>
    </xf>
    <xf numFmtId="0" fontId="17" fillId="0" borderId="0" xfId="2" applyFont="1" applyAlignment="1">
      <alignment horizontal="left" vertical="center"/>
      <protection locked="0"/>
    </xf>
    <xf numFmtId="0" fontId="17" fillId="0" borderId="0" xfId="2" applyFont="1" applyBorder="1" applyAlignment="1">
      <alignment horizontal="center" vertical="center"/>
      <protection locked="0"/>
    </xf>
    <xf numFmtId="0" fontId="17" fillId="0" borderId="4" xfId="2" applyFont="1" applyBorder="1" applyAlignment="1">
      <alignment horizontal="left" vertical="center"/>
      <protection locked="0"/>
    </xf>
    <xf numFmtId="0" fontId="17" fillId="0" borderId="0" xfId="2" applyFont="1" applyFill="1" applyBorder="1" applyAlignment="1">
      <alignment horizontal="left" vertical="center"/>
      <protection locked="0"/>
    </xf>
    <xf numFmtId="0" fontId="17" fillId="0" borderId="0" xfId="2" applyFont="1" applyFill="1" applyBorder="1" applyAlignment="1">
      <alignment horizontal="center" vertical="center"/>
      <protection locked="0"/>
    </xf>
    <xf numFmtId="0" fontId="12" fillId="0" borderId="7" xfId="2" applyFont="1" applyBorder="1" applyAlignment="1">
      <alignment horizontal="left" vertical="center"/>
      <protection locked="0"/>
    </xf>
    <xf numFmtId="0" fontId="13" fillId="0" borderId="6" xfId="2" applyFont="1" applyBorder="1" applyAlignment="1">
      <alignment horizontal="left" vertical="center"/>
      <protection locked="0"/>
    </xf>
    <xf numFmtId="0" fontId="12" fillId="0" borderId="8" xfId="2" applyFont="1" applyBorder="1" applyAlignment="1">
      <alignment horizontal="left" vertical="center"/>
      <protection locked="0"/>
    </xf>
    <xf numFmtId="0" fontId="12" fillId="0" borderId="0" xfId="2" applyFont="1" applyBorder="1" applyAlignment="1">
      <alignment horizontal="left" vertical="center"/>
      <protection locked="0"/>
    </xf>
    <xf numFmtId="0" fontId="13" fillId="0" borderId="0" xfId="2" applyFont="1" applyBorder="1" applyAlignment="1">
      <alignment horizontal="left" vertical="center"/>
      <protection locked="0"/>
    </xf>
    <xf numFmtId="0" fontId="20" fillId="0" borderId="0" xfId="2" applyFont="1" applyBorder="1" applyAlignment="1">
      <alignment horizontal="left" vertical="center"/>
      <protection locked="0"/>
    </xf>
    <xf numFmtId="0" fontId="17" fillId="0" borderId="6" xfId="2" applyFont="1" applyBorder="1" applyAlignment="1">
      <alignment horizontal="left" vertical="center"/>
      <protection locked="0"/>
    </xf>
    <xf numFmtId="0" fontId="12" fillId="0" borderId="0" xfId="2" applyFont="1" applyBorder="1" applyAlignment="1">
      <alignment horizontal="left" vertical="center" wrapText="1"/>
      <protection locked="0"/>
    </xf>
    <xf numFmtId="0" fontId="17" fillId="0" borderId="0" xfId="2" applyFont="1" applyBorder="1" applyAlignment="1">
      <alignment horizontal="center" vertical="center" wrapText="1"/>
      <protection locked="0"/>
    </xf>
    <xf numFmtId="0" fontId="12" fillId="0" borderId="1" xfId="2" applyFont="1" applyBorder="1" applyAlignment="1">
      <alignment horizontal="left" vertical="center" wrapText="1"/>
      <protection locked="0"/>
    </xf>
    <xf numFmtId="0" fontId="12" fillId="0" borderId="2" xfId="2" applyFont="1" applyBorder="1" applyAlignment="1">
      <alignment horizontal="left" vertical="center" wrapText="1"/>
      <protection locked="0"/>
    </xf>
    <xf numFmtId="0" fontId="12" fillId="0" borderId="3" xfId="2" applyFont="1" applyBorder="1" applyAlignment="1">
      <alignment horizontal="left" vertical="center" wrapText="1"/>
      <protection locked="0"/>
    </xf>
    <xf numFmtId="0" fontId="12" fillId="0" borderId="4" xfId="2" applyFont="1" applyBorder="1" applyAlignment="1">
      <alignment horizontal="left" vertical="center" wrapText="1"/>
      <protection locked="0"/>
    </xf>
    <xf numFmtId="0" fontId="12" fillId="0" borderId="5" xfId="2" applyFont="1" applyBorder="1" applyAlignment="1">
      <alignment horizontal="left" vertical="center" wrapText="1"/>
      <protection locked="0"/>
    </xf>
    <xf numFmtId="0" fontId="20" fillId="0" borderId="4" xfId="2" applyFont="1" applyBorder="1" applyAlignment="1">
      <alignment horizontal="left" vertical="center" wrapText="1"/>
      <protection locked="0"/>
    </xf>
    <xf numFmtId="0" fontId="20" fillId="0" borderId="5" xfId="2" applyFont="1" applyBorder="1" applyAlignment="1">
      <alignment horizontal="left" vertical="center" wrapText="1"/>
      <protection locked="0"/>
    </xf>
    <xf numFmtId="0" fontId="17" fillId="0" borderId="4" xfId="2" applyFont="1" applyBorder="1" applyAlignment="1">
      <alignment horizontal="left" vertical="center" wrapText="1"/>
      <protection locked="0"/>
    </xf>
    <xf numFmtId="0" fontId="17" fillId="0" borderId="5" xfId="2" applyFont="1" applyBorder="1" applyAlignment="1">
      <alignment horizontal="left" vertical="center" wrapText="1"/>
      <protection locked="0"/>
    </xf>
    <xf numFmtId="0" fontId="17" fillId="0" borderId="5" xfId="2" applyFont="1" applyBorder="1" applyAlignment="1">
      <alignment horizontal="left" vertical="center"/>
      <protection locked="0"/>
    </xf>
    <xf numFmtId="0" fontId="17" fillId="0" borderId="7" xfId="2" applyFont="1" applyBorder="1" applyAlignment="1">
      <alignment horizontal="left" vertical="center" wrapText="1"/>
      <protection locked="0"/>
    </xf>
    <xf numFmtId="0" fontId="17" fillId="0" borderId="6" xfId="2" applyFont="1" applyBorder="1" applyAlignment="1">
      <alignment horizontal="left" vertical="center" wrapText="1"/>
      <protection locked="0"/>
    </xf>
    <xf numFmtId="0" fontId="17" fillId="0" borderId="8" xfId="2" applyFont="1" applyBorder="1" applyAlignment="1">
      <alignment horizontal="left" vertical="center" wrapText="1"/>
      <protection locked="0"/>
    </xf>
    <xf numFmtId="0" fontId="17" fillId="0" borderId="0" xfId="2" applyFont="1" applyBorder="1" applyAlignment="1">
      <alignment horizontal="left" vertical="top"/>
      <protection locked="0"/>
    </xf>
    <xf numFmtId="0" fontId="17" fillId="0" borderId="0" xfId="2" applyFont="1" applyBorder="1" applyAlignment="1">
      <alignment horizontal="center" vertical="top"/>
      <protection locked="0"/>
    </xf>
    <xf numFmtId="0" fontId="17" fillId="0" borderId="7" xfId="2" applyFont="1" applyBorder="1" applyAlignment="1">
      <alignment horizontal="left" vertical="center"/>
      <protection locked="0"/>
    </xf>
    <xf numFmtId="0" fontId="17" fillId="0" borderId="8" xfId="2" applyFont="1" applyBorder="1" applyAlignment="1">
      <alignment horizontal="left" vertical="center"/>
      <protection locked="0"/>
    </xf>
    <xf numFmtId="0" fontId="20" fillId="0" borderId="0" xfId="2" applyFont="1" applyAlignment="1">
      <alignment vertical="center"/>
      <protection locked="0"/>
    </xf>
    <xf numFmtId="0" fontId="16" fillId="0" borderId="0" xfId="2" applyFont="1" applyBorder="1" applyAlignment="1">
      <alignment vertical="center"/>
      <protection locked="0"/>
    </xf>
    <xf numFmtId="0" fontId="20" fillId="0" borderId="6" xfId="2" applyFont="1" applyBorder="1" applyAlignment="1">
      <alignment vertical="center"/>
      <protection locked="0"/>
    </xf>
    <xf numFmtId="0" fontId="16" fillId="0" borderId="6" xfId="2" applyFont="1" applyBorder="1" applyAlignment="1">
      <alignment vertical="center"/>
      <protection locked="0"/>
    </xf>
    <xf numFmtId="0" fontId="14" fillId="0" borderId="0" xfId="2" applyBorder="1" applyAlignment="1">
      <alignment vertical="top"/>
      <protection locked="0"/>
    </xf>
    <xf numFmtId="49" fontId="17" fillId="0" borderId="0" xfId="2" applyNumberFormat="1" applyFont="1" applyBorder="1" applyAlignment="1">
      <alignment horizontal="left" vertical="center"/>
      <protection locked="0"/>
    </xf>
    <xf numFmtId="0" fontId="14" fillId="0" borderId="6" xfId="2" applyBorder="1" applyAlignment="1">
      <alignment vertical="top"/>
      <protection locked="0"/>
    </xf>
    <xf numFmtId="0" fontId="17" fillId="0" borderId="2" xfId="2" applyFont="1" applyBorder="1" applyAlignment="1">
      <alignment horizontal="left" vertical="center" wrapText="1"/>
      <protection locked="0"/>
    </xf>
    <xf numFmtId="0" fontId="17" fillId="0" borderId="2" xfId="2" applyFont="1" applyBorder="1" applyAlignment="1">
      <alignment horizontal="left" vertical="center"/>
      <protection locked="0"/>
    </xf>
    <xf numFmtId="0" fontId="17" fillId="0" borderId="2" xfId="2" applyFont="1" applyBorder="1" applyAlignment="1">
      <alignment horizontal="center" vertical="center"/>
      <protection locked="0"/>
    </xf>
    <xf numFmtId="0" fontId="16" fillId="0" borderId="6" xfId="2" applyFont="1" applyBorder="1" applyAlignment="1">
      <alignment horizontal="left"/>
      <protection locked="0"/>
    </xf>
    <xf numFmtId="0" fontId="20" fillId="0" borderId="6" xfId="2" applyFont="1" applyBorder="1" applyAlignment="1">
      <protection locked="0"/>
    </xf>
    <xf numFmtId="0" fontId="12" fillId="0" borderId="4" xfId="2" applyFont="1" applyBorder="1" applyAlignment="1">
      <alignment vertical="top"/>
      <protection locked="0"/>
    </xf>
    <xf numFmtId="0" fontId="12" fillId="0" borderId="5" xfId="2" applyFont="1" applyBorder="1" applyAlignment="1">
      <alignment vertical="top"/>
      <protection locked="0"/>
    </xf>
    <xf numFmtId="0" fontId="12" fillId="0" borderId="0" xfId="2" applyFont="1" applyBorder="1" applyAlignment="1">
      <alignment horizontal="center" vertical="center"/>
      <protection locked="0"/>
    </xf>
    <xf numFmtId="0" fontId="12" fillId="0" borderId="0" xfId="2" applyFont="1" applyBorder="1" applyAlignment="1">
      <alignment horizontal="left" vertical="top"/>
      <protection locked="0"/>
    </xf>
    <xf numFmtId="0" fontId="12" fillId="0" borderId="7" xfId="2" applyFont="1" applyBorder="1" applyAlignment="1">
      <alignment vertical="top"/>
      <protection locked="0"/>
    </xf>
    <xf numFmtId="0" fontId="12" fillId="0" borderId="6" xfId="2" applyFont="1" applyBorder="1" applyAlignment="1">
      <alignment vertical="top"/>
      <protection locked="0"/>
    </xf>
    <xf numFmtId="0" fontId="12" fillId="0" borderId="8" xfId="2" applyFont="1" applyBorder="1" applyAlignment="1">
      <alignment vertical="top"/>
      <protection locked="0"/>
    </xf>
    <xf numFmtId="0" fontId="1" fillId="0" borderId="0" xfId="0" applyFont="1" applyAlignment="1">
      <alignment vertical="center"/>
    </xf>
    <xf numFmtId="0" fontId="2" fillId="0" borderId="0" xfId="0" applyFont="1" applyBorder="1" applyAlignment="1">
      <alignment horizontal="left" vertical="center"/>
    </xf>
    <xf numFmtId="0" fontId="44" fillId="0" borderId="0" xfId="0" applyFont="1" applyAlignment="1">
      <alignment horizontal="left" vertical="top" wrapText="1"/>
    </xf>
    <xf numFmtId="0" fontId="1" fillId="0" borderId="0" xfId="0" applyFont="1"/>
    <xf numFmtId="0" fontId="1" fillId="0" borderId="0" xfId="0" applyFont="1" applyAlignment="1">
      <alignment vertical="center"/>
    </xf>
    <xf numFmtId="0" fontId="22" fillId="0" borderId="0" xfId="0" applyFont="1" applyAlignment="1">
      <alignment vertical="center"/>
    </xf>
    <xf numFmtId="0" fontId="2" fillId="0" borderId="0" xfId="0" applyFont="1" applyBorder="1" applyAlignment="1">
      <alignment horizontal="left" vertical="center"/>
    </xf>
    <xf numFmtId="0" fontId="1" fillId="0" borderId="0" xfId="0" applyFont="1" applyBorder="1"/>
    <xf numFmtId="0" fontId="3" fillId="0" borderId="0" xfId="0" applyFont="1" applyBorder="1" applyAlignment="1">
      <alignment horizontal="left" vertical="top" wrapText="1"/>
    </xf>
    <xf numFmtId="49" fontId="2" fillId="2" borderId="0" xfId="0" applyNumberFormat="1" applyFont="1" applyFill="1" applyBorder="1" applyAlignment="1" applyProtection="1">
      <alignment horizontal="left" vertical="center"/>
      <protection locked="0"/>
    </xf>
    <xf numFmtId="0" fontId="2" fillId="0" borderId="0" xfId="0" applyFont="1" applyBorder="1" applyAlignment="1">
      <alignment horizontal="left" vertical="center" wrapText="1"/>
    </xf>
    <xf numFmtId="4" fontId="6" fillId="0" borderId="15" xfId="0" applyNumberFormat="1" applyFont="1" applyBorder="1" applyAlignment="1">
      <alignment vertical="center"/>
    </xf>
    <xf numFmtId="0" fontId="1" fillId="0" borderId="15" xfId="0" applyFont="1" applyBorder="1" applyAlignment="1">
      <alignment vertical="center"/>
    </xf>
    <xf numFmtId="0" fontId="22" fillId="0" borderId="0" xfId="0" applyFont="1" applyBorder="1" applyAlignment="1">
      <alignment horizontal="right" vertical="center"/>
    </xf>
    <xf numFmtId="0" fontId="1" fillId="0" borderId="0" xfId="0" applyFont="1" applyBorder="1" applyAlignment="1">
      <alignment vertical="center"/>
    </xf>
    <xf numFmtId="164" fontId="22" fillId="0" borderId="0" xfId="0" applyNumberFormat="1" applyFont="1" applyBorder="1" applyAlignment="1">
      <alignment horizontal="center" vertical="center"/>
    </xf>
    <xf numFmtId="0" fontId="22" fillId="0" borderId="0" xfId="0" applyFont="1" applyBorder="1" applyAlignment="1">
      <alignment vertical="center"/>
    </xf>
    <xf numFmtId="4" fontId="44" fillId="0" borderId="0" xfId="0" applyNumberFormat="1" applyFont="1" applyBorder="1" applyAlignment="1">
      <alignment vertical="center"/>
    </xf>
    <xf numFmtId="0" fontId="35" fillId="0" borderId="29" xfId="0" applyFont="1" applyBorder="1" applyAlignment="1">
      <alignment horizontal="center" vertical="center"/>
    </xf>
    <xf numFmtId="0" fontId="1" fillId="0" borderId="21" xfId="0" applyFont="1" applyBorder="1" applyAlignment="1">
      <alignment vertical="center"/>
    </xf>
    <xf numFmtId="0" fontId="1" fillId="0" borderId="23" xfId="0" applyFont="1" applyBorder="1" applyAlignment="1">
      <alignment vertical="center"/>
    </xf>
    <xf numFmtId="0" fontId="3" fillId="4" borderId="17" xfId="0" applyFont="1" applyFill="1" applyBorder="1" applyAlignment="1">
      <alignment horizontal="left" vertical="center"/>
    </xf>
    <xf numFmtId="0" fontId="1" fillId="4" borderId="17" xfId="0" applyFont="1" applyFill="1" applyBorder="1" applyAlignment="1">
      <alignment vertical="center"/>
    </xf>
    <xf numFmtId="4" fontId="3" fillId="4" borderId="17" xfId="0" applyNumberFormat="1" applyFont="1" applyFill="1" applyBorder="1" applyAlignment="1">
      <alignment vertical="center"/>
    </xf>
    <xf numFmtId="0" fontId="1" fillId="4" borderId="25"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4" fontId="37" fillId="0" borderId="0" xfId="0" applyNumberFormat="1" applyFont="1" applyAlignment="1">
      <alignment vertical="center"/>
    </xf>
    <xf numFmtId="0" fontId="37" fillId="0" borderId="0" xfId="0" applyFont="1" applyAlignment="1">
      <alignment vertical="center"/>
    </xf>
    <xf numFmtId="0" fontId="36" fillId="0" borderId="0" xfId="0" applyFont="1" applyAlignment="1">
      <alignment horizontal="left" vertical="center" wrapText="1"/>
    </xf>
    <xf numFmtId="4" fontId="34" fillId="0" borderId="0" xfId="0" applyNumberFormat="1" applyFont="1" applyAlignment="1">
      <alignment horizontal="right" vertical="center"/>
    </xf>
    <xf numFmtId="4" fontId="34" fillId="0" borderId="0" xfId="0" applyNumberFormat="1" applyFont="1" applyAlignment="1">
      <alignment vertical="center"/>
    </xf>
    <xf numFmtId="0" fontId="2" fillId="5" borderId="16" xfId="0" applyFont="1" applyFill="1" applyBorder="1" applyAlignment="1">
      <alignment horizontal="center" vertical="center"/>
    </xf>
    <xf numFmtId="0" fontId="1" fillId="5" borderId="17" xfId="0" applyFont="1" applyFill="1" applyBorder="1" applyAlignment="1">
      <alignment vertical="center"/>
    </xf>
    <xf numFmtId="0" fontId="2" fillId="5" borderId="17" xfId="0" applyFont="1" applyFill="1" applyBorder="1" applyAlignment="1">
      <alignment horizontal="center" vertical="center"/>
    </xf>
    <xf numFmtId="0" fontId="2" fillId="5" borderId="17" xfId="0" applyFont="1" applyFill="1" applyBorder="1" applyAlignment="1">
      <alignment horizontal="right" vertical="center"/>
    </xf>
    <xf numFmtId="0" fontId="47" fillId="3" borderId="0" xfId="1" applyFont="1" applyFill="1" applyAlignment="1">
      <alignment vertical="center"/>
    </xf>
    <xf numFmtId="0" fontId="33" fillId="0" borderId="0" xfId="0" applyFont="1" applyBorder="1" applyAlignment="1">
      <alignment horizontal="left" vertical="center" wrapText="1"/>
    </xf>
    <xf numFmtId="0" fontId="3" fillId="0" borderId="0" xfId="0" applyFont="1" applyBorder="1" applyAlignment="1">
      <alignment horizontal="left" vertical="center" wrapText="1"/>
    </xf>
    <xf numFmtId="0" fontId="1" fillId="0" borderId="0" xfId="0" applyFont="1" applyBorder="1" applyAlignment="1">
      <alignment vertical="center" wrapText="1"/>
    </xf>
    <xf numFmtId="0" fontId="33" fillId="0" borderId="0" xfId="0" applyFont="1" applyAlignment="1">
      <alignment horizontal="left" vertical="center" wrapText="1"/>
    </xf>
    <xf numFmtId="0" fontId="15" fillId="0" borderId="0" xfId="2" applyFont="1" applyBorder="1" applyAlignment="1">
      <alignment horizontal="center" vertical="center" wrapText="1"/>
      <protection locked="0"/>
    </xf>
    <xf numFmtId="0" fontId="16" fillId="0" borderId="6" xfId="2" applyFont="1" applyBorder="1" applyAlignment="1">
      <alignment horizontal="left" wrapText="1"/>
      <protection locked="0"/>
    </xf>
    <xf numFmtId="0" fontId="17" fillId="0" borderId="0" xfId="2" applyFont="1" applyBorder="1" applyAlignment="1">
      <alignment horizontal="left" vertical="center" wrapText="1"/>
      <protection locked="0"/>
    </xf>
    <xf numFmtId="49" fontId="17" fillId="0" borderId="0" xfId="2" applyNumberFormat="1" applyFont="1" applyBorder="1" applyAlignment="1">
      <alignment horizontal="left" vertical="center" wrapText="1"/>
      <protection locked="0"/>
    </xf>
    <xf numFmtId="0" fontId="15" fillId="0" borderId="0" xfId="2" applyFont="1" applyBorder="1" applyAlignment="1">
      <alignment horizontal="center" vertical="center"/>
      <protection locked="0"/>
    </xf>
    <xf numFmtId="0" fontId="17" fillId="0" borderId="0" xfId="2" applyFont="1" applyBorder="1" applyAlignment="1">
      <alignment horizontal="left" vertical="top"/>
      <protection locked="0"/>
    </xf>
    <xf numFmtId="0" fontId="16" fillId="0" borderId="6" xfId="2" applyFont="1" applyBorder="1" applyAlignment="1">
      <alignment horizontal="left"/>
      <protection locked="0"/>
    </xf>
    <xf numFmtId="0" fontId="17" fillId="0" borderId="0" xfId="2" applyFont="1" applyBorder="1" applyAlignment="1">
      <alignment horizontal="left" vertical="center"/>
      <protection locked="0"/>
    </xf>
  </cellXfs>
  <cellStyles count="3">
    <cellStyle name="Hypertextový odkaz" xfId="1" builtinId="8"/>
    <cellStyle name="Normální" xfId="0" builtinId="0"/>
    <cellStyle name="Normální 2" xfId="2"/>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7B009.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55D65.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FE95B.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257175</xdr:colOff>
      <xdr:row>1</xdr:row>
      <xdr:rowOff>0</xdr:rowOff>
    </xdr:to>
    <xdr:pic>
      <xdr:nvPicPr>
        <xdr:cNvPr id="1026" name="Obrázek 1" descr="C:\KROSplusData\System\Temp\rad7B009.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rcRect/>
        <a:stretch>
          <a:fillRect/>
        </a:stretch>
      </xdr:blipFill>
      <xdr:spPr bwMode="auto">
        <a:xfrm>
          <a:off x="0" y="0"/>
          <a:ext cx="257175" cy="2667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059" name="Obrázek 1" descr="C:\KROSplusData\System\Temp\rad55D65.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rcRect/>
        <a:stretch>
          <a:fillRect/>
        </a:stretch>
      </xdr:blipFill>
      <xdr:spPr bwMode="auto">
        <a:xfrm>
          <a:off x="0" y="0"/>
          <a:ext cx="266700" cy="2762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083" name="Obrázek 1" descr="C:\KROSplusData\System\Temp\radFE95B.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rcRect/>
        <a:stretch>
          <a:fillRect/>
        </a:stretch>
      </xdr:blipFill>
      <xdr:spPr bwMode="auto">
        <a:xfrm>
          <a:off x="0" y="0"/>
          <a:ext cx="266700" cy="2762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autoPageBreaks="0" fitToPage="1"/>
  </sheetPr>
  <dimension ref="A1:CM55"/>
  <sheetViews>
    <sheetView showGridLines="0" tabSelected="1" workbookViewId="0">
      <pane ySplit="1" topLeftCell="A2" activePane="bottomLeft" state="frozen"/>
      <selection pane="bottomLeft"/>
    </sheetView>
  </sheetViews>
  <sheetFormatPr defaultRowHeight="13.5" x14ac:dyDescent="0.3"/>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0" hidden="1" customWidth="1"/>
  </cols>
  <sheetData>
    <row r="1" spans="1:74" ht="21.4" customHeight="1" x14ac:dyDescent="0.3">
      <c r="A1" s="236" t="s">
        <v>0</v>
      </c>
      <c r="B1" s="237"/>
      <c r="C1" s="237"/>
      <c r="D1" s="238" t="s">
        <v>1</v>
      </c>
      <c r="E1" s="237"/>
      <c r="F1" s="237"/>
      <c r="G1" s="237"/>
      <c r="H1" s="237"/>
      <c r="I1" s="237"/>
      <c r="J1" s="237"/>
      <c r="K1" s="239" t="s">
        <v>308</v>
      </c>
      <c r="L1" s="239"/>
      <c r="M1" s="239"/>
      <c r="N1" s="239"/>
      <c r="O1" s="239"/>
      <c r="P1" s="239"/>
      <c r="Q1" s="239"/>
      <c r="R1" s="239"/>
      <c r="S1" s="239"/>
      <c r="T1" s="237"/>
      <c r="U1" s="237"/>
      <c r="V1" s="237"/>
      <c r="W1" s="239" t="s">
        <v>309</v>
      </c>
      <c r="X1" s="239"/>
      <c r="Y1" s="239"/>
      <c r="Z1" s="239"/>
      <c r="AA1" s="239"/>
      <c r="AB1" s="239"/>
      <c r="AC1" s="239"/>
      <c r="AD1" s="239"/>
      <c r="AE1" s="239"/>
      <c r="AF1" s="239"/>
      <c r="AG1" s="239"/>
      <c r="AH1" s="239"/>
      <c r="AI1" s="231"/>
      <c r="AJ1" s="16"/>
      <c r="AK1" s="16"/>
      <c r="AL1" s="16"/>
      <c r="AM1" s="16"/>
      <c r="AN1" s="16"/>
      <c r="AO1" s="16"/>
      <c r="AP1" s="16"/>
      <c r="AQ1" s="16"/>
      <c r="AR1" s="16"/>
      <c r="AS1" s="16"/>
      <c r="AT1" s="16"/>
      <c r="AU1" s="16"/>
      <c r="AV1" s="16"/>
      <c r="AW1" s="16"/>
      <c r="AX1" s="16"/>
      <c r="AY1" s="16"/>
      <c r="AZ1" s="16"/>
      <c r="BA1" s="15" t="s">
        <v>2</v>
      </c>
      <c r="BB1" s="15" t="s">
        <v>3</v>
      </c>
      <c r="BC1" s="16"/>
      <c r="BD1" s="16"/>
      <c r="BE1" s="16"/>
      <c r="BF1" s="16"/>
      <c r="BG1" s="16"/>
      <c r="BH1" s="16"/>
      <c r="BI1" s="16"/>
      <c r="BJ1" s="16"/>
      <c r="BK1" s="16"/>
      <c r="BL1" s="16"/>
      <c r="BM1" s="16"/>
      <c r="BN1" s="16"/>
      <c r="BO1" s="16"/>
      <c r="BP1" s="16"/>
      <c r="BQ1" s="16"/>
      <c r="BR1" s="16"/>
      <c r="BT1" s="17" t="s">
        <v>4</v>
      </c>
      <c r="BU1" s="17" t="s">
        <v>4</v>
      </c>
      <c r="BV1" s="17" t="s">
        <v>5</v>
      </c>
    </row>
    <row r="2" spans="1:74" ht="36.950000000000003" customHeight="1" x14ac:dyDescent="0.3">
      <c r="AR2" s="326"/>
      <c r="AS2" s="326"/>
      <c r="AT2" s="326"/>
      <c r="AU2" s="326"/>
      <c r="AV2" s="326"/>
      <c r="AW2" s="326"/>
      <c r="AX2" s="326"/>
      <c r="AY2" s="326"/>
      <c r="AZ2" s="326"/>
      <c r="BA2" s="326"/>
      <c r="BB2" s="326"/>
      <c r="BC2" s="326"/>
      <c r="BD2" s="326"/>
      <c r="BE2" s="326"/>
      <c r="BS2" s="18" t="s">
        <v>6</v>
      </c>
      <c r="BT2" s="18" t="s">
        <v>7</v>
      </c>
    </row>
    <row r="3" spans="1:74" ht="6.95" customHeight="1" x14ac:dyDescent="0.3">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1"/>
      <c r="BS3" s="18" t="s">
        <v>6</v>
      </c>
      <c r="BT3" s="18" t="s">
        <v>8</v>
      </c>
    </row>
    <row r="4" spans="1:74" ht="36.950000000000003" customHeight="1" x14ac:dyDescent="0.3">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5"/>
      <c r="AS4" s="26" t="s">
        <v>10</v>
      </c>
      <c r="BE4" s="27" t="s">
        <v>11</v>
      </c>
      <c r="BS4" s="18" t="s">
        <v>12</v>
      </c>
    </row>
    <row r="5" spans="1:74" ht="14.45" customHeight="1" x14ac:dyDescent="0.3">
      <c r="B5" s="22"/>
      <c r="C5" s="23"/>
      <c r="D5" s="28" t="s">
        <v>13</v>
      </c>
      <c r="E5" s="23"/>
      <c r="F5" s="23"/>
      <c r="G5" s="23"/>
      <c r="H5" s="23"/>
      <c r="I5" s="23"/>
      <c r="J5" s="23"/>
      <c r="K5" s="329" t="s">
        <v>14</v>
      </c>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23"/>
      <c r="AQ5" s="25"/>
      <c r="BE5" s="325" t="s">
        <v>15</v>
      </c>
      <c r="BS5" s="18" t="s">
        <v>6</v>
      </c>
    </row>
    <row r="6" spans="1:74" ht="36.950000000000003" customHeight="1" x14ac:dyDescent="0.3">
      <c r="B6" s="22"/>
      <c r="C6" s="23"/>
      <c r="D6" s="30" t="s">
        <v>16</v>
      </c>
      <c r="E6" s="23"/>
      <c r="F6" s="23"/>
      <c r="G6" s="23"/>
      <c r="H6" s="23"/>
      <c r="I6" s="23"/>
      <c r="J6" s="23"/>
      <c r="K6" s="331" t="s">
        <v>17</v>
      </c>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23"/>
      <c r="AQ6" s="25"/>
      <c r="BE6" s="326"/>
      <c r="BS6" s="18" t="s">
        <v>18</v>
      </c>
    </row>
    <row r="7" spans="1:74" ht="14.45" customHeight="1" x14ac:dyDescent="0.3">
      <c r="B7" s="22"/>
      <c r="C7" s="23"/>
      <c r="D7" s="31" t="s">
        <v>19</v>
      </c>
      <c r="E7" s="23"/>
      <c r="F7" s="23"/>
      <c r="G7" s="23"/>
      <c r="H7" s="23"/>
      <c r="I7" s="23"/>
      <c r="J7" s="23"/>
      <c r="K7" s="29"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1" t="s">
        <v>21</v>
      </c>
      <c r="AL7" s="23"/>
      <c r="AM7" s="23"/>
      <c r="AN7" s="29" t="s">
        <v>22</v>
      </c>
      <c r="AO7" s="23"/>
      <c r="AP7" s="23"/>
      <c r="AQ7" s="25"/>
      <c r="BE7" s="326"/>
      <c r="BS7" s="18" t="s">
        <v>23</v>
      </c>
    </row>
    <row r="8" spans="1:74" ht="14.45" customHeight="1" x14ac:dyDescent="0.3">
      <c r="B8" s="22"/>
      <c r="C8" s="23"/>
      <c r="D8" s="31" t="s">
        <v>24</v>
      </c>
      <c r="E8" s="23"/>
      <c r="F8" s="23"/>
      <c r="G8" s="23"/>
      <c r="H8" s="23"/>
      <c r="I8" s="23"/>
      <c r="J8" s="23"/>
      <c r="K8" s="29"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1" t="s">
        <v>26</v>
      </c>
      <c r="AL8" s="23"/>
      <c r="AM8" s="23"/>
      <c r="AN8" s="32" t="s">
        <v>27</v>
      </c>
      <c r="AO8" s="23"/>
      <c r="AP8" s="23"/>
      <c r="AQ8" s="25"/>
      <c r="BE8" s="326"/>
      <c r="BS8" s="18" t="s">
        <v>28</v>
      </c>
    </row>
    <row r="9" spans="1:74" ht="14.45" customHeight="1" x14ac:dyDescent="0.3">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5"/>
      <c r="BE9" s="326"/>
      <c r="BS9" s="18" t="s">
        <v>29</v>
      </c>
    </row>
    <row r="10" spans="1:74" ht="14.45" customHeight="1" x14ac:dyDescent="0.3">
      <c r="B10" s="22"/>
      <c r="C10" s="23"/>
      <c r="D10" s="31"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1" t="s">
        <v>31</v>
      </c>
      <c r="AL10" s="23"/>
      <c r="AM10" s="23"/>
      <c r="AN10" s="29" t="s">
        <v>32</v>
      </c>
      <c r="AO10" s="23"/>
      <c r="AP10" s="23"/>
      <c r="AQ10" s="25"/>
      <c r="BE10" s="326"/>
      <c r="BS10" s="18" t="s">
        <v>18</v>
      </c>
    </row>
    <row r="11" spans="1:74" ht="18.399999999999999" customHeight="1" x14ac:dyDescent="0.3">
      <c r="B11" s="22"/>
      <c r="C11" s="23"/>
      <c r="D11" s="23"/>
      <c r="E11" s="29"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1" t="s">
        <v>34</v>
      </c>
      <c r="AL11" s="23"/>
      <c r="AM11" s="23"/>
      <c r="AN11" s="29" t="s">
        <v>35</v>
      </c>
      <c r="AO11" s="23"/>
      <c r="AP11" s="23"/>
      <c r="AQ11" s="25"/>
      <c r="BE11" s="326"/>
      <c r="BS11" s="18" t="s">
        <v>18</v>
      </c>
    </row>
    <row r="12" spans="1:74" ht="6.95" customHeight="1" x14ac:dyDescent="0.3">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5"/>
      <c r="BE12" s="326"/>
      <c r="BS12" s="18" t="s">
        <v>18</v>
      </c>
    </row>
    <row r="13" spans="1:74" ht="14.45" customHeight="1" x14ac:dyDescent="0.3">
      <c r="B13" s="22"/>
      <c r="C13" s="23"/>
      <c r="D13" s="31"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1" t="s">
        <v>31</v>
      </c>
      <c r="AL13" s="23"/>
      <c r="AM13" s="23"/>
      <c r="AN13" s="33" t="s">
        <v>37</v>
      </c>
      <c r="AO13" s="23"/>
      <c r="AP13" s="23"/>
      <c r="AQ13" s="25"/>
      <c r="BE13" s="326"/>
      <c r="BS13" s="18" t="s">
        <v>18</v>
      </c>
    </row>
    <row r="14" spans="1:74" ht="15" x14ac:dyDescent="0.3">
      <c r="B14" s="22"/>
      <c r="C14" s="23"/>
      <c r="D14" s="23"/>
      <c r="E14" s="332" t="s">
        <v>37</v>
      </c>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1" t="s">
        <v>34</v>
      </c>
      <c r="AL14" s="23"/>
      <c r="AM14" s="23"/>
      <c r="AN14" s="33" t="s">
        <v>37</v>
      </c>
      <c r="AO14" s="23"/>
      <c r="AP14" s="23"/>
      <c r="AQ14" s="25"/>
      <c r="BE14" s="326"/>
      <c r="BS14" s="18" t="s">
        <v>18</v>
      </c>
    </row>
    <row r="15" spans="1:74" ht="6.95" customHeight="1" x14ac:dyDescent="0.3">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5"/>
      <c r="BE15" s="326"/>
      <c r="BS15" s="18" t="s">
        <v>4</v>
      </c>
    </row>
    <row r="16" spans="1:74" ht="14.45" customHeight="1" x14ac:dyDescent="0.3">
      <c r="B16" s="22"/>
      <c r="C16" s="23"/>
      <c r="D16" s="31"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1" t="s">
        <v>31</v>
      </c>
      <c r="AL16" s="23"/>
      <c r="AM16" s="23"/>
      <c r="AN16" s="29" t="s">
        <v>39</v>
      </c>
      <c r="AO16" s="23"/>
      <c r="AP16" s="23"/>
      <c r="AQ16" s="25"/>
      <c r="BE16" s="326"/>
      <c r="BS16" s="18" t="s">
        <v>4</v>
      </c>
    </row>
    <row r="17" spans="2:71" ht="18.399999999999999" customHeight="1" x14ac:dyDescent="0.3">
      <c r="B17" s="22"/>
      <c r="C17" s="23"/>
      <c r="D17" s="23"/>
      <c r="E17" s="29"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1" t="s">
        <v>34</v>
      </c>
      <c r="AL17" s="23"/>
      <c r="AM17" s="23"/>
      <c r="AN17" s="29" t="s">
        <v>41</v>
      </c>
      <c r="AO17" s="23"/>
      <c r="AP17" s="23"/>
      <c r="AQ17" s="25"/>
      <c r="BE17" s="326"/>
      <c r="BS17" s="18" t="s">
        <v>42</v>
      </c>
    </row>
    <row r="18" spans="2:71" ht="6.95" customHeight="1" x14ac:dyDescent="0.3">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5"/>
      <c r="BE18" s="326"/>
      <c r="BS18" s="18" t="s">
        <v>6</v>
      </c>
    </row>
    <row r="19" spans="2:71" ht="14.45" customHeight="1" x14ac:dyDescent="0.3">
      <c r="B19" s="22"/>
      <c r="C19" s="23"/>
      <c r="D19" s="31" t="s">
        <v>43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5"/>
      <c r="BE19" s="326"/>
      <c r="BS19" s="18" t="s">
        <v>6</v>
      </c>
    </row>
    <row r="20" spans="2:71" ht="20.45" customHeight="1" x14ac:dyDescent="0.3">
      <c r="B20" s="22"/>
      <c r="C20" s="23"/>
      <c r="D20" s="23"/>
      <c r="E20" s="333" t="s">
        <v>20</v>
      </c>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23"/>
      <c r="AP20" s="23"/>
      <c r="AQ20" s="25"/>
      <c r="BE20" s="326"/>
      <c r="BS20" s="18" t="s">
        <v>4</v>
      </c>
    </row>
    <row r="21" spans="2:71" ht="6.95" customHeight="1" x14ac:dyDescent="0.3">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5"/>
      <c r="BE21" s="326"/>
    </row>
    <row r="22" spans="2:71" ht="6.95" customHeight="1" x14ac:dyDescent="0.3">
      <c r="B22" s="22"/>
      <c r="C22" s="23"/>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23"/>
      <c r="AQ22" s="25"/>
      <c r="BE22" s="326"/>
    </row>
    <row r="23" spans="2:71" s="1" customFormat="1" ht="25.9" customHeight="1" x14ac:dyDescent="0.25">
      <c r="B23" s="35"/>
      <c r="C23" s="36"/>
      <c r="D23" s="37" t="s">
        <v>44</v>
      </c>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34">
        <f>ROUND(AG51,2)</f>
        <v>0</v>
      </c>
      <c r="AL23" s="335"/>
      <c r="AM23" s="335"/>
      <c r="AN23" s="335"/>
      <c r="AO23" s="335"/>
      <c r="AP23" s="36"/>
      <c r="AQ23" s="39"/>
      <c r="BE23" s="327"/>
    </row>
    <row r="24" spans="2:71" s="1" customFormat="1" ht="6.95" customHeight="1" x14ac:dyDescent="0.25">
      <c r="B24" s="35"/>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9"/>
      <c r="BE24" s="327"/>
    </row>
    <row r="25" spans="2:71" s="1" customFormat="1" x14ac:dyDescent="0.25">
      <c r="B25" s="35"/>
      <c r="C25" s="36"/>
      <c r="D25" s="36"/>
      <c r="E25" s="36"/>
      <c r="F25" s="36"/>
      <c r="G25" s="36"/>
      <c r="H25" s="36"/>
      <c r="I25" s="36"/>
      <c r="J25" s="36"/>
      <c r="K25" s="36"/>
      <c r="L25" s="336" t="s">
        <v>45</v>
      </c>
      <c r="M25" s="337"/>
      <c r="N25" s="337"/>
      <c r="O25" s="337"/>
      <c r="P25" s="36"/>
      <c r="Q25" s="36"/>
      <c r="R25" s="36"/>
      <c r="S25" s="36"/>
      <c r="T25" s="36"/>
      <c r="U25" s="36"/>
      <c r="V25" s="36"/>
      <c r="W25" s="336" t="s">
        <v>46</v>
      </c>
      <c r="X25" s="337"/>
      <c r="Y25" s="337"/>
      <c r="Z25" s="337"/>
      <c r="AA25" s="337"/>
      <c r="AB25" s="337"/>
      <c r="AC25" s="337"/>
      <c r="AD25" s="337"/>
      <c r="AE25" s="337"/>
      <c r="AF25" s="36"/>
      <c r="AG25" s="36"/>
      <c r="AH25" s="36"/>
      <c r="AI25" s="36"/>
      <c r="AJ25" s="36"/>
      <c r="AK25" s="336" t="s">
        <v>47</v>
      </c>
      <c r="AL25" s="337"/>
      <c r="AM25" s="337"/>
      <c r="AN25" s="337"/>
      <c r="AO25" s="337"/>
      <c r="AP25" s="36"/>
      <c r="AQ25" s="39"/>
      <c r="BE25" s="327"/>
    </row>
    <row r="26" spans="2:71" s="2" customFormat="1" ht="14.45" customHeight="1" x14ac:dyDescent="0.25">
      <c r="B26" s="41"/>
      <c r="C26" s="42"/>
      <c r="D26" s="43" t="s">
        <v>48</v>
      </c>
      <c r="E26" s="42"/>
      <c r="F26" s="43" t="s">
        <v>49</v>
      </c>
      <c r="G26" s="42"/>
      <c r="H26" s="42"/>
      <c r="I26" s="42"/>
      <c r="J26" s="42"/>
      <c r="K26" s="42"/>
      <c r="L26" s="338">
        <v>0.21</v>
      </c>
      <c r="M26" s="339"/>
      <c r="N26" s="339"/>
      <c r="O26" s="339"/>
      <c r="P26" s="42"/>
      <c r="Q26" s="42"/>
      <c r="R26" s="42"/>
      <c r="S26" s="42"/>
      <c r="T26" s="42"/>
      <c r="U26" s="42"/>
      <c r="V26" s="42"/>
      <c r="W26" s="340">
        <f>ROUND(AZ51,2)</f>
        <v>0</v>
      </c>
      <c r="X26" s="339"/>
      <c r="Y26" s="339"/>
      <c r="Z26" s="339"/>
      <c r="AA26" s="339"/>
      <c r="AB26" s="339"/>
      <c r="AC26" s="339"/>
      <c r="AD26" s="339"/>
      <c r="AE26" s="339"/>
      <c r="AF26" s="42"/>
      <c r="AG26" s="42"/>
      <c r="AH26" s="42"/>
      <c r="AI26" s="42"/>
      <c r="AJ26" s="42"/>
      <c r="AK26" s="340">
        <f>ROUND(AV51,2)</f>
        <v>0</v>
      </c>
      <c r="AL26" s="339"/>
      <c r="AM26" s="339"/>
      <c r="AN26" s="339"/>
      <c r="AO26" s="339"/>
      <c r="AP26" s="42"/>
      <c r="AQ26" s="44"/>
      <c r="BE26" s="328"/>
    </row>
    <row r="27" spans="2:71" s="2" customFormat="1" ht="14.45" customHeight="1" x14ac:dyDescent="0.25">
      <c r="B27" s="41"/>
      <c r="C27" s="42"/>
      <c r="D27" s="42"/>
      <c r="E27" s="42"/>
      <c r="F27" s="43" t="s">
        <v>50</v>
      </c>
      <c r="G27" s="42"/>
      <c r="H27" s="42"/>
      <c r="I27" s="42"/>
      <c r="J27" s="42"/>
      <c r="K27" s="42"/>
      <c r="L27" s="338">
        <v>0.15</v>
      </c>
      <c r="M27" s="339"/>
      <c r="N27" s="339"/>
      <c r="O27" s="339"/>
      <c r="P27" s="42"/>
      <c r="Q27" s="42"/>
      <c r="R27" s="42"/>
      <c r="S27" s="42"/>
      <c r="T27" s="42"/>
      <c r="U27" s="42"/>
      <c r="V27" s="42"/>
      <c r="W27" s="340">
        <f>ROUND(BA51,2)</f>
        <v>0</v>
      </c>
      <c r="X27" s="339"/>
      <c r="Y27" s="339"/>
      <c r="Z27" s="339"/>
      <c r="AA27" s="339"/>
      <c r="AB27" s="339"/>
      <c r="AC27" s="339"/>
      <c r="AD27" s="339"/>
      <c r="AE27" s="339"/>
      <c r="AF27" s="42"/>
      <c r="AG27" s="42"/>
      <c r="AH27" s="42"/>
      <c r="AI27" s="42"/>
      <c r="AJ27" s="42"/>
      <c r="AK27" s="340">
        <f>ROUND(AW51,2)</f>
        <v>0</v>
      </c>
      <c r="AL27" s="339"/>
      <c r="AM27" s="339"/>
      <c r="AN27" s="339"/>
      <c r="AO27" s="339"/>
      <c r="AP27" s="42"/>
      <c r="AQ27" s="44"/>
      <c r="BE27" s="328"/>
    </row>
    <row r="28" spans="2:71" s="2" customFormat="1" ht="14.45" hidden="1" customHeight="1" x14ac:dyDescent="0.25">
      <c r="B28" s="41"/>
      <c r="C28" s="42"/>
      <c r="D28" s="42"/>
      <c r="E28" s="42"/>
      <c r="F28" s="43" t="s">
        <v>51</v>
      </c>
      <c r="G28" s="42"/>
      <c r="H28" s="42"/>
      <c r="I28" s="42"/>
      <c r="J28" s="42"/>
      <c r="K28" s="42"/>
      <c r="L28" s="338">
        <v>0.21</v>
      </c>
      <c r="M28" s="339"/>
      <c r="N28" s="339"/>
      <c r="O28" s="339"/>
      <c r="P28" s="42"/>
      <c r="Q28" s="42"/>
      <c r="R28" s="42"/>
      <c r="S28" s="42"/>
      <c r="T28" s="42"/>
      <c r="U28" s="42"/>
      <c r="V28" s="42"/>
      <c r="W28" s="340">
        <f>ROUND(BB51,2)</f>
        <v>0</v>
      </c>
      <c r="X28" s="339"/>
      <c r="Y28" s="339"/>
      <c r="Z28" s="339"/>
      <c r="AA28" s="339"/>
      <c r="AB28" s="339"/>
      <c r="AC28" s="339"/>
      <c r="AD28" s="339"/>
      <c r="AE28" s="339"/>
      <c r="AF28" s="42"/>
      <c r="AG28" s="42"/>
      <c r="AH28" s="42"/>
      <c r="AI28" s="42"/>
      <c r="AJ28" s="42"/>
      <c r="AK28" s="340">
        <v>0</v>
      </c>
      <c r="AL28" s="339"/>
      <c r="AM28" s="339"/>
      <c r="AN28" s="339"/>
      <c r="AO28" s="339"/>
      <c r="AP28" s="42"/>
      <c r="AQ28" s="44"/>
      <c r="BE28" s="328"/>
    </row>
    <row r="29" spans="2:71" s="2" customFormat="1" ht="14.45" hidden="1" customHeight="1" x14ac:dyDescent="0.25">
      <c r="B29" s="41"/>
      <c r="C29" s="42"/>
      <c r="D29" s="42"/>
      <c r="E29" s="42"/>
      <c r="F29" s="43" t="s">
        <v>52</v>
      </c>
      <c r="G29" s="42"/>
      <c r="H29" s="42"/>
      <c r="I29" s="42"/>
      <c r="J29" s="42"/>
      <c r="K29" s="42"/>
      <c r="L29" s="338">
        <v>0.15</v>
      </c>
      <c r="M29" s="339"/>
      <c r="N29" s="339"/>
      <c r="O29" s="339"/>
      <c r="P29" s="42"/>
      <c r="Q29" s="42"/>
      <c r="R29" s="42"/>
      <c r="S29" s="42"/>
      <c r="T29" s="42"/>
      <c r="U29" s="42"/>
      <c r="V29" s="42"/>
      <c r="W29" s="340">
        <f>ROUND(BC51,2)</f>
        <v>0</v>
      </c>
      <c r="X29" s="339"/>
      <c r="Y29" s="339"/>
      <c r="Z29" s="339"/>
      <c r="AA29" s="339"/>
      <c r="AB29" s="339"/>
      <c r="AC29" s="339"/>
      <c r="AD29" s="339"/>
      <c r="AE29" s="339"/>
      <c r="AF29" s="42"/>
      <c r="AG29" s="42"/>
      <c r="AH29" s="42"/>
      <c r="AI29" s="42"/>
      <c r="AJ29" s="42"/>
      <c r="AK29" s="340">
        <v>0</v>
      </c>
      <c r="AL29" s="339"/>
      <c r="AM29" s="339"/>
      <c r="AN29" s="339"/>
      <c r="AO29" s="339"/>
      <c r="AP29" s="42"/>
      <c r="AQ29" s="44"/>
      <c r="BE29" s="328"/>
    </row>
    <row r="30" spans="2:71" s="2" customFormat="1" ht="14.45" hidden="1" customHeight="1" x14ac:dyDescent="0.25">
      <c r="B30" s="41"/>
      <c r="C30" s="42"/>
      <c r="D30" s="42"/>
      <c r="E30" s="42"/>
      <c r="F30" s="43" t="s">
        <v>53</v>
      </c>
      <c r="G30" s="42"/>
      <c r="H30" s="42"/>
      <c r="I30" s="42"/>
      <c r="J30" s="42"/>
      <c r="K30" s="42"/>
      <c r="L30" s="338">
        <v>0</v>
      </c>
      <c r="M30" s="339"/>
      <c r="N30" s="339"/>
      <c r="O30" s="339"/>
      <c r="P30" s="42"/>
      <c r="Q30" s="42"/>
      <c r="R30" s="42"/>
      <c r="S30" s="42"/>
      <c r="T30" s="42"/>
      <c r="U30" s="42"/>
      <c r="V30" s="42"/>
      <c r="W30" s="340">
        <f>ROUND(BD51,2)</f>
        <v>0</v>
      </c>
      <c r="X30" s="339"/>
      <c r="Y30" s="339"/>
      <c r="Z30" s="339"/>
      <c r="AA30" s="339"/>
      <c r="AB30" s="339"/>
      <c r="AC30" s="339"/>
      <c r="AD30" s="339"/>
      <c r="AE30" s="339"/>
      <c r="AF30" s="42"/>
      <c r="AG30" s="42"/>
      <c r="AH30" s="42"/>
      <c r="AI30" s="42"/>
      <c r="AJ30" s="42"/>
      <c r="AK30" s="340">
        <v>0</v>
      </c>
      <c r="AL30" s="339"/>
      <c r="AM30" s="339"/>
      <c r="AN30" s="339"/>
      <c r="AO30" s="339"/>
      <c r="AP30" s="42"/>
      <c r="AQ30" s="44"/>
      <c r="BE30" s="328"/>
    </row>
    <row r="31" spans="2:71" s="1" customFormat="1" ht="6.95" customHeight="1" x14ac:dyDescent="0.25">
      <c r="B31" s="35"/>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9"/>
      <c r="BE31" s="327"/>
    </row>
    <row r="32" spans="2:71" s="1" customFormat="1" ht="25.9" customHeight="1" x14ac:dyDescent="0.25">
      <c r="B32" s="35"/>
      <c r="C32" s="45"/>
      <c r="D32" s="46" t="s">
        <v>54</v>
      </c>
      <c r="E32" s="47"/>
      <c r="F32" s="47"/>
      <c r="G32" s="47"/>
      <c r="H32" s="47"/>
      <c r="I32" s="47"/>
      <c r="J32" s="47"/>
      <c r="K32" s="47"/>
      <c r="L32" s="47"/>
      <c r="M32" s="47"/>
      <c r="N32" s="47"/>
      <c r="O32" s="47"/>
      <c r="P32" s="47"/>
      <c r="Q32" s="47"/>
      <c r="R32" s="47"/>
      <c r="S32" s="47"/>
      <c r="T32" s="48" t="s">
        <v>55</v>
      </c>
      <c r="U32" s="47"/>
      <c r="V32" s="47"/>
      <c r="W32" s="47"/>
      <c r="X32" s="344" t="s">
        <v>56</v>
      </c>
      <c r="Y32" s="345"/>
      <c r="Z32" s="345"/>
      <c r="AA32" s="345"/>
      <c r="AB32" s="345"/>
      <c r="AC32" s="47"/>
      <c r="AD32" s="47"/>
      <c r="AE32" s="47"/>
      <c r="AF32" s="47"/>
      <c r="AG32" s="47"/>
      <c r="AH32" s="47"/>
      <c r="AI32" s="47"/>
      <c r="AJ32" s="47"/>
      <c r="AK32" s="346">
        <f>SUM(AK23:AK30)</f>
        <v>0</v>
      </c>
      <c r="AL32" s="345"/>
      <c r="AM32" s="345"/>
      <c r="AN32" s="345"/>
      <c r="AO32" s="347"/>
      <c r="AP32" s="45"/>
      <c r="AQ32" s="49"/>
      <c r="BE32" s="327"/>
    </row>
    <row r="33" spans="2:56" s="1" customFormat="1" ht="6.95" customHeight="1" x14ac:dyDescent="0.25">
      <c r="B33" s="35"/>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9"/>
    </row>
    <row r="34" spans="2:56" s="1" customFormat="1" ht="6.95" customHeight="1" x14ac:dyDescent="0.25">
      <c r="B34" s="50"/>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2"/>
    </row>
    <row r="38" spans="2:56" s="1" customFormat="1" ht="6.95" customHeight="1" x14ac:dyDescent="0.25">
      <c r="B38" s="53"/>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35"/>
    </row>
    <row r="39" spans="2:56" s="1" customFormat="1" ht="36.950000000000003" customHeight="1" x14ac:dyDescent="0.25">
      <c r="B39" s="35"/>
      <c r="C39" s="55" t="s">
        <v>57</v>
      </c>
      <c r="AR39" s="35"/>
    </row>
    <row r="40" spans="2:56" s="1" customFormat="1" ht="6.95" customHeight="1" x14ac:dyDescent="0.25">
      <c r="B40" s="35"/>
      <c r="AR40" s="35"/>
    </row>
    <row r="41" spans="2:56" s="3" customFormat="1" ht="14.45" customHeight="1" x14ac:dyDescent="0.25">
      <c r="B41" s="56"/>
      <c r="C41" s="57" t="s">
        <v>13</v>
      </c>
      <c r="L41" s="3" t="str">
        <f>K5</f>
        <v>2016-41</v>
      </c>
      <c r="AR41" s="56"/>
    </row>
    <row r="42" spans="2:56" s="4" customFormat="1" ht="36.950000000000003" customHeight="1" x14ac:dyDescent="0.25">
      <c r="B42" s="58"/>
      <c r="C42" s="59" t="s">
        <v>16</v>
      </c>
      <c r="L42" s="348" t="str">
        <f>K6</f>
        <v>MALOSTRANSKÝ POTOK VÝRAVA, ODSTRANĚNÍ NÁNOSŮ, Ř. KM 8,62-9,68</v>
      </c>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49"/>
      <c r="AL42" s="349"/>
      <c r="AM42" s="349"/>
      <c r="AN42" s="349"/>
      <c r="AO42" s="349"/>
      <c r="AR42" s="58"/>
    </row>
    <row r="43" spans="2:56" s="1" customFormat="1" ht="6.95" customHeight="1" x14ac:dyDescent="0.25">
      <c r="B43" s="35"/>
      <c r="AR43" s="35"/>
    </row>
    <row r="44" spans="2:56" s="1" customFormat="1" ht="15" x14ac:dyDescent="0.25">
      <c r="B44" s="35"/>
      <c r="C44" s="57" t="s">
        <v>24</v>
      </c>
      <c r="L44" s="60" t="str">
        <f>IF(K8="","",K8)</f>
        <v>VÝRAVA</v>
      </c>
      <c r="AI44" s="57" t="s">
        <v>26</v>
      </c>
      <c r="AM44" s="350" t="str">
        <f>IF(AN8= "","",AN8)</f>
        <v>4.8.2016</v>
      </c>
      <c r="AN44" s="327"/>
      <c r="AR44" s="35"/>
    </row>
    <row r="45" spans="2:56" s="1" customFormat="1" ht="6.95" customHeight="1" x14ac:dyDescent="0.25">
      <c r="B45" s="35"/>
      <c r="AR45" s="35"/>
    </row>
    <row r="46" spans="2:56" s="1" customFormat="1" ht="15" x14ac:dyDescent="0.25">
      <c r="B46" s="35"/>
      <c r="C46" s="57" t="s">
        <v>30</v>
      </c>
      <c r="L46" s="3" t="str">
        <f>IF(E11= "","",E11)</f>
        <v>POVODÍ LABE s.p., VÍTA NEJEDLÉHO 951, HK, 500 03</v>
      </c>
      <c r="AI46" s="57" t="s">
        <v>38</v>
      </c>
      <c r="AM46" s="351" t="str">
        <f>IF(E17="","",E17)</f>
        <v>ING. PAVEL ROMÁŠEK, SUCHOVRŠICE 149, 542 32</v>
      </c>
      <c r="AN46" s="327"/>
      <c r="AO46" s="327"/>
      <c r="AP46" s="327"/>
      <c r="AR46" s="35"/>
      <c r="AS46" s="341" t="s">
        <v>58</v>
      </c>
      <c r="AT46" s="342"/>
      <c r="AU46" s="62"/>
      <c r="AV46" s="62"/>
      <c r="AW46" s="62"/>
      <c r="AX46" s="62"/>
      <c r="AY46" s="62"/>
      <c r="AZ46" s="62"/>
      <c r="BA46" s="62"/>
      <c r="BB46" s="62"/>
      <c r="BC46" s="62"/>
      <c r="BD46" s="63"/>
    </row>
    <row r="47" spans="2:56" s="1" customFormat="1" ht="15" x14ac:dyDescent="0.25">
      <c r="B47" s="35"/>
      <c r="C47" s="57" t="s">
        <v>36</v>
      </c>
      <c r="L47" s="3" t="str">
        <f>IF(E14= "Vyplň údaj","",E14)</f>
        <v/>
      </c>
      <c r="AR47" s="35"/>
      <c r="AS47" s="343"/>
      <c r="AT47" s="337"/>
      <c r="AU47" s="36"/>
      <c r="AV47" s="36"/>
      <c r="AW47" s="36"/>
      <c r="AX47" s="36"/>
      <c r="AY47" s="36"/>
      <c r="AZ47" s="36"/>
      <c r="BA47" s="36"/>
      <c r="BB47" s="36"/>
      <c r="BC47" s="36"/>
      <c r="BD47" s="65"/>
    </row>
    <row r="48" spans="2:56" s="1" customFormat="1" ht="10.9" customHeight="1" x14ac:dyDescent="0.25">
      <c r="B48" s="35"/>
      <c r="AR48" s="35"/>
      <c r="AS48" s="343"/>
      <c r="AT48" s="337"/>
      <c r="AU48" s="36"/>
      <c r="AV48" s="36"/>
      <c r="AW48" s="36"/>
      <c r="AX48" s="36"/>
      <c r="AY48" s="36"/>
      <c r="AZ48" s="36"/>
      <c r="BA48" s="36"/>
      <c r="BB48" s="36"/>
      <c r="BC48" s="36"/>
      <c r="BD48" s="65"/>
    </row>
    <row r="49" spans="1:91" s="1" customFormat="1" ht="29.25" customHeight="1" x14ac:dyDescent="0.25">
      <c r="B49" s="35"/>
      <c r="C49" s="357" t="s">
        <v>59</v>
      </c>
      <c r="D49" s="358"/>
      <c r="E49" s="358"/>
      <c r="F49" s="358"/>
      <c r="G49" s="358"/>
      <c r="H49" s="66"/>
      <c r="I49" s="359" t="s">
        <v>60</v>
      </c>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60" t="s">
        <v>61</v>
      </c>
      <c r="AH49" s="358"/>
      <c r="AI49" s="358"/>
      <c r="AJ49" s="358"/>
      <c r="AK49" s="358"/>
      <c r="AL49" s="358"/>
      <c r="AM49" s="358"/>
      <c r="AN49" s="359" t="s">
        <v>62</v>
      </c>
      <c r="AO49" s="358"/>
      <c r="AP49" s="358"/>
      <c r="AQ49" s="67" t="s">
        <v>63</v>
      </c>
      <c r="AR49" s="35"/>
      <c r="AS49" s="68" t="s">
        <v>64</v>
      </c>
      <c r="AT49" s="69" t="s">
        <v>65</v>
      </c>
      <c r="AU49" s="69" t="s">
        <v>66</v>
      </c>
      <c r="AV49" s="69" t="s">
        <v>67</v>
      </c>
      <c r="AW49" s="69" t="s">
        <v>68</v>
      </c>
      <c r="AX49" s="69" t="s">
        <v>69</v>
      </c>
      <c r="AY49" s="69" t="s">
        <v>70</v>
      </c>
      <c r="AZ49" s="69" t="s">
        <v>71</v>
      </c>
      <c r="BA49" s="69" t="s">
        <v>72</v>
      </c>
      <c r="BB49" s="69" t="s">
        <v>73</v>
      </c>
      <c r="BC49" s="69" t="s">
        <v>74</v>
      </c>
      <c r="BD49" s="70" t="s">
        <v>75</v>
      </c>
    </row>
    <row r="50" spans="1:91" s="1" customFormat="1" ht="10.9" customHeight="1" x14ac:dyDescent="0.25">
      <c r="B50" s="35"/>
      <c r="AR50" s="35"/>
      <c r="AS50" s="71"/>
      <c r="AT50" s="62"/>
      <c r="AU50" s="62"/>
      <c r="AV50" s="62"/>
      <c r="AW50" s="62"/>
      <c r="AX50" s="62"/>
      <c r="AY50" s="62"/>
      <c r="AZ50" s="62"/>
      <c r="BA50" s="62"/>
      <c r="BB50" s="62"/>
      <c r="BC50" s="62"/>
      <c r="BD50" s="63"/>
    </row>
    <row r="51" spans="1:91" s="4" customFormat="1" ht="32.450000000000003" customHeight="1" x14ac:dyDescent="0.25">
      <c r="B51" s="58"/>
      <c r="C51" s="72" t="s">
        <v>76</v>
      </c>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355">
        <f>ROUND(SUM(AG52:AG53),2)</f>
        <v>0</v>
      </c>
      <c r="AH51" s="355"/>
      <c r="AI51" s="355"/>
      <c r="AJ51" s="355"/>
      <c r="AK51" s="355"/>
      <c r="AL51" s="355"/>
      <c r="AM51" s="355"/>
      <c r="AN51" s="356">
        <f>SUM(AG51,AT51)</f>
        <v>0</v>
      </c>
      <c r="AO51" s="356"/>
      <c r="AP51" s="356"/>
      <c r="AQ51" s="74" t="s">
        <v>20</v>
      </c>
      <c r="AR51" s="58"/>
      <c r="AS51" s="75">
        <f>ROUND(SUM(AS52:AS53),2)</f>
        <v>0</v>
      </c>
      <c r="AT51" s="76">
        <f>ROUND(SUM(AV51:AW51),2)</f>
        <v>0</v>
      </c>
      <c r="AU51" s="77">
        <f>ROUND(SUM(AU52:AU53),5)</f>
        <v>0</v>
      </c>
      <c r="AV51" s="76">
        <f>ROUND(AZ51*L26,2)</f>
        <v>0</v>
      </c>
      <c r="AW51" s="76">
        <f>ROUND(BA51*L27,2)</f>
        <v>0</v>
      </c>
      <c r="AX51" s="76">
        <f>ROUND(BB51*L26,2)</f>
        <v>0</v>
      </c>
      <c r="AY51" s="76">
        <f>ROUND(BC51*L27,2)</f>
        <v>0</v>
      </c>
      <c r="AZ51" s="76">
        <f>ROUND(SUM(AZ52:AZ53),2)</f>
        <v>0</v>
      </c>
      <c r="BA51" s="76">
        <f>ROUND(SUM(BA52:BA53),2)</f>
        <v>0</v>
      </c>
      <c r="BB51" s="76">
        <f>ROUND(SUM(BB52:BB53),2)</f>
        <v>0</v>
      </c>
      <c r="BC51" s="76">
        <f>ROUND(SUM(BC52:BC53),2)</f>
        <v>0</v>
      </c>
      <c r="BD51" s="78">
        <f>ROUND(SUM(BD52:BD53),2)</f>
        <v>0</v>
      </c>
      <c r="BS51" s="59" t="s">
        <v>77</v>
      </c>
      <c r="BT51" s="59" t="s">
        <v>78</v>
      </c>
      <c r="BU51" s="79" t="s">
        <v>79</v>
      </c>
      <c r="BV51" s="59" t="s">
        <v>80</v>
      </c>
      <c r="BW51" s="59" t="s">
        <v>5</v>
      </c>
      <c r="BX51" s="59" t="s">
        <v>81</v>
      </c>
      <c r="CL51" s="59" t="s">
        <v>20</v>
      </c>
    </row>
    <row r="52" spans="1:91" s="5" customFormat="1" ht="27.4" customHeight="1" x14ac:dyDescent="0.25">
      <c r="A52" s="232" t="s">
        <v>310</v>
      </c>
      <c r="B52" s="80"/>
      <c r="C52" s="81"/>
      <c r="D52" s="354" t="s">
        <v>23</v>
      </c>
      <c r="E52" s="353"/>
      <c r="F52" s="353"/>
      <c r="G52" s="353"/>
      <c r="H52" s="353"/>
      <c r="I52" s="82"/>
      <c r="J52" s="354" t="s">
        <v>82</v>
      </c>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2">
        <f>'1 - MALOSTRANSKÝ POTOK VÝ...'!J27</f>
        <v>0</v>
      </c>
      <c r="AH52" s="353"/>
      <c r="AI52" s="353"/>
      <c r="AJ52" s="353"/>
      <c r="AK52" s="353"/>
      <c r="AL52" s="353"/>
      <c r="AM52" s="353"/>
      <c r="AN52" s="352">
        <f>SUM(AG52,AT52)</f>
        <v>0</v>
      </c>
      <c r="AO52" s="353"/>
      <c r="AP52" s="353"/>
      <c r="AQ52" s="83" t="s">
        <v>83</v>
      </c>
      <c r="AR52" s="80"/>
      <c r="AS52" s="84">
        <v>0</v>
      </c>
      <c r="AT52" s="85">
        <f>ROUND(SUM(AV52:AW52),2)</f>
        <v>0</v>
      </c>
      <c r="AU52" s="86">
        <f>'1 - MALOSTRANSKÝ POTOK VÝ...'!P79</f>
        <v>0</v>
      </c>
      <c r="AV52" s="85">
        <f>'1 - MALOSTRANSKÝ POTOK VÝ...'!J30</f>
        <v>0</v>
      </c>
      <c r="AW52" s="85">
        <f>'1 - MALOSTRANSKÝ POTOK VÝ...'!J31</f>
        <v>0</v>
      </c>
      <c r="AX52" s="85">
        <f>'1 - MALOSTRANSKÝ POTOK VÝ...'!J32</f>
        <v>0</v>
      </c>
      <c r="AY52" s="85">
        <f>'1 - MALOSTRANSKÝ POTOK VÝ...'!J33</f>
        <v>0</v>
      </c>
      <c r="AZ52" s="85">
        <f>'1 - MALOSTRANSKÝ POTOK VÝ...'!F30</f>
        <v>0</v>
      </c>
      <c r="BA52" s="85">
        <f>'1 - MALOSTRANSKÝ POTOK VÝ...'!F31</f>
        <v>0</v>
      </c>
      <c r="BB52" s="85">
        <f>'1 - MALOSTRANSKÝ POTOK VÝ...'!F32</f>
        <v>0</v>
      </c>
      <c r="BC52" s="85">
        <f>'1 - MALOSTRANSKÝ POTOK VÝ...'!F33</f>
        <v>0</v>
      </c>
      <c r="BD52" s="87">
        <f>'1 - MALOSTRANSKÝ POTOK VÝ...'!F34</f>
        <v>0</v>
      </c>
      <c r="BT52" s="88" t="s">
        <v>23</v>
      </c>
      <c r="BV52" s="88" t="s">
        <v>80</v>
      </c>
      <c r="BW52" s="88" t="s">
        <v>84</v>
      </c>
      <c r="BX52" s="88" t="s">
        <v>5</v>
      </c>
      <c r="CL52" s="88" t="s">
        <v>20</v>
      </c>
      <c r="CM52" s="88" t="s">
        <v>22</v>
      </c>
    </row>
    <row r="53" spans="1:91" s="5" customFormat="1" ht="27.4" customHeight="1" x14ac:dyDescent="0.25">
      <c r="A53" s="232" t="s">
        <v>310</v>
      </c>
      <c r="B53" s="80"/>
      <c r="C53" s="81"/>
      <c r="D53" s="354" t="s">
        <v>22</v>
      </c>
      <c r="E53" s="353"/>
      <c r="F53" s="353"/>
      <c r="G53" s="353"/>
      <c r="H53" s="353"/>
      <c r="I53" s="82"/>
      <c r="J53" s="354" t="s">
        <v>85</v>
      </c>
      <c r="K53" s="353"/>
      <c r="L53" s="353"/>
      <c r="M53" s="353"/>
      <c r="N53" s="353"/>
      <c r="O53" s="353"/>
      <c r="P53" s="353"/>
      <c r="Q53" s="353"/>
      <c r="R53" s="353"/>
      <c r="S53" s="353"/>
      <c r="T53" s="353"/>
      <c r="U53" s="353"/>
      <c r="V53" s="353"/>
      <c r="W53" s="353"/>
      <c r="X53" s="353"/>
      <c r="Y53" s="353"/>
      <c r="Z53" s="353"/>
      <c r="AA53" s="353"/>
      <c r="AB53" s="353"/>
      <c r="AC53" s="353"/>
      <c r="AD53" s="353"/>
      <c r="AE53" s="353"/>
      <c r="AF53" s="353"/>
      <c r="AG53" s="352">
        <f>'2 - VEDLEJŠÍ A OSTATNÍ NÁ...'!J27</f>
        <v>0</v>
      </c>
      <c r="AH53" s="353"/>
      <c r="AI53" s="353"/>
      <c r="AJ53" s="353"/>
      <c r="AK53" s="353"/>
      <c r="AL53" s="353"/>
      <c r="AM53" s="353"/>
      <c r="AN53" s="352">
        <f>SUM(AG53,AT53)</f>
        <v>0</v>
      </c>
      <c r="AO53" s="353"/>
      <c r="AP53" s="353"/>
      <c r="AQ53" s="83" t="s">
        <v>83</v>
      </c>
      <c r="AR53" s="80"/>
      <c r="AS53" s="89">
        <v>0</v>
      </c>
      <c r="AT53" s="90">
        <f>ROUND(SUM(AV53:AW53),2)</f>
        <v>0</v>
      </c>
      <c r="AU53" s="91">
        <f>'2 - VEDLEJŠÍ A OSTATNÍ NÁ...'!P77</f>
        <v>0</v>
      </c>
      <c r="AV53" s="90">
        <f>'2 - VEDLEJŠÍ A OSTATNÍ NÁ...'!J30</f>
        <v>0</v>
      </c>
      <c r="AW53" s="90">
        <f>'2 - VEDLEJŠÍ A OSTATNÍ NÁ...'!J31</f>
        <v>0</v>
      </c>
      <c r="AX53" s="90">
        <f>'2 - VEDLEJŠÍ A OSTATNÍ NÁ...'!J32</f>
        <v>0</v>
      </c>
      <c r="AY53" s="90">
        <f>'2 - VEDLEJŠÍ A OSTATNÍ NÁ...'!J33</f>
        <v>0</v>
      </c>
      <c r="AZ53" s="90">
        <f>'2 - VEDLEJŠÍ A OSTATNÍ NÁ...'!F30</f>
        <v>0</v>
      </c>
      <c r="BA53" s="90">
        <f>'2 - VEDLEJŠÍ A OSTATNÍ NÁ...'!F31</f>
        <v>0</v>
      </c>
      <c r="BB53" s="90">
        <f>'2 - VEDLEJŠÍ A OSTATNÍ NÁ...'!F32</f>
        <v>0</v>
      </c>
      <c r="BC53" s="90">
        <f>'2 - VEDLEJŠÍ A OSTATNÍ NÁ...'!F33</f>
        <v>0</v>
      </c>
      <c r="BD53" s="92">
        <f>'2 - VEDLEJŠÍ A OSTATNÍ NÁ...'!F34</f>
        <v>0</v>
      </c>
      <c r="BT53" s="88" t="s">
        <v>23</v>
      </c>
      <c r="BV53" s="88" t="s">
        <v>80</v>
      </c>
      <c r="BW53" s="88" t="s">
        <v>86</v>
      </c>
      <c r="BX53" s="88" t="s">
        <v>5</v>
      </c>
      <c r="CL53" s="88" t="s">
        <v>20</v>
      </c>
      <c r="CM53" s="88" t="s">
        <v>22</v>
      </c>
    </row>
    <row r="54" spans="1:91" s="1" customFormat="1" ht="30" customHeight="1" x14ac:dyDescent="0.25">
      <c r="B54" s="35"/>
      <c r="AR54" s="35"/>
    </row>
    <row r="55" spans="1:91" s="1" customFormat="1" ht="6.95" customHeight="1" x14ac:dyDescent="0.25">
      <c r="B55" s="50"/>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35"/>
    </row>
  </sheetData>
  <sheetProtection password="CE39" sheet="1" objects="1" scenarios="1" formatColumns="0" formatRows="0" sort="0" autoFilter="0"/>
  <mergeCells count="45">
    <mergeCell ref="AR2:BE2"/>
    <mergeCell ref="AN53:AP53"/>
    <mergeCell ref="AG53:AM53"/>
    <mergeCell ref="D53:H53"/>
    <mergeCell ref="J53:AF53"/>
    <mergeCell ref="AG51:AM51"/>
    <mergeCell ref="AN51:AP51"/>
    <mergeCell ref="C49:G49"/>
    <mergeCell ref="I49:AF49"/>
    <mergeCell ref="AG49:AM49"/>
    <mergeCell ref="AN49:AP49"/>
    <mergeCell ref="AN52:AP52"/>
    <mergeCell ref="AG52:AM52"/>
    <mergeCell ref="D52:H52"/>
    <mergeCell ref="J52:AF52"/>
    <mergeCell ref="W28:AE28"/>
    <mergeCell ref="AK28:AO28"/>
    <mergeCell ref="AS46:AT48"/>
    <mergeCell ref="L29:O29"/>
    <mergeCell ref="W29:AE29"/>
    <mergeCell ref="AK29:AO29"/>
    <mergeCell ref="L30:O30"/>
    <mergeCell ref="W30:AE30"/>
    <mergeCell ref="AK30:AO30"/>
    <mergeCell ref="X32:AB32"/>
    <mergeCell ref="AK32:AO32"/>
    <mergeCell ref="L42:AO42"/>
    <mergeCell ref="AM44:AN44"/>
    <mergeCell ref="AM46:AP46"/>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1 - MALOSTRANSKÝ POTOK VÝ...'!C2" tooltip="1 - MALOSTRANSKÝ POTOK VÝ..." display="/"/>
    <hyperlink ref="A53" location="'2 - VEDLEJŠÍ A OSTATNÍ NÁ...'!C2" tooltip="2 - VEDLEJŠÍ A OSTATNÍ NÁ..." display="/"/>
  </hyperlinks>
  <pageMargins left="0.58333331346511841" right="0.58333331346511841" top="0.58333331346511841" bottom="0.58333331346511841" header="0" footer="0"/>
  <pageSetup paperSize="9" scale="88" fitToHeight="100" orientation="landscape" blackAndWhite="1" errors="blank"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autoPageBreaks="0" fitToPage="1"/>
  </sheetPr>
  <dimension ref="A1:BR213"/>
  <sheetViews>
    <sheetView showGridLines="0" workbookViewId="0">
      <pane ySplit="1" topLeftCell="A104" activePane="bottomLeft" state="frozen"/>
      <selection pane="bottomLeft" activeCell="F117" sqref="F117"/>
    </sheetView>
  </sheetViews>
  <sheetFormatPr defaultRowHeight="13.5" x14ac:dyDescent="0.3"/>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93" customWidth="1"/>
    <col min="10" max="10" width="20.140625" customWidth="1"/>
    <col min="11" max="11" width="13.28515625" customWidth="1"/>
    <col min="13" max="18" width="0" hidden="1" customWidth="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0" hidden="1" customWidth="1"/>
  </cols>
  <sheetData>
    <row r="1" spans="1:70" ht="21.75" customHeight="1" x14ac:dyDescent="0.3">
      <c r="A1" s="16"/>
      <c r="B1" s="234"/>
      <c r="C1" s="234"/>
      <c r="D1" s="233" t="s">
        <v>1</v>
      </c>
      <c r="E1" s="234"/>
      <c r="F1" s="235" t="s">
        <v>311</v>
      </c>
      <c r="G1" s="361" t="s">
        <v>312</v>
      </c>
      <c r="H1" s="361"/>
      <c r="I1" s="240"/>
      <c r="J1" s="235" t="s">
        <v>313</v>
      </c>
      <c r="K1" s="233" t="s">
        <v>87</v>
      </c>
      <c r="L1" s="235" t="s">
        <v>314</v>
      </c>
      <c r="M1" s="235"/>
      <c r="N1" s="235"/>
      <c r="O1" s="235"/>
      <c r="P1" s="235"/>
      <c r="Q1" s="235"/>
      <c r="R1" s="235"/>
      <c r="S1" s="235"/>
      <c r="T1" s="235"/>
      <c r="U1" s="231"/>
      <c r="V1" s="231"/>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x14ac:dyDescent="0.3">
      <c r="L2" s="326"/>
      <c r="M2" s="326"/>
      <c r="N2" s="326"/>
      <c r="O2" s="326"/>
      <c r="P2" s="326"/>
      <c r="Q2" s="326"/>
      <c r="R2" s="326"/>
      <c r="S2" s="326"/>
      <c r="T2" s="326"/>
      <c r="U2" s="326"/>
      <c r="V2" s="326"/>
      <c r="AT2" s="18" t="s">
        <v>84</v>
      </c>
    </row>
    <row r="3" spans="1:70" ht="6.95" customHeight="1" x14ac:dyDescent="0.3">
      <c r="B3" s="19"/>
      <c r="C3" s="20"/>
      <c r="D3" s="20"/>
      <c r="E3" s="20"/>
      <c r="F3" s="20"/>
      <c r="G3" s="20"/>
      <c r="H3" s="20"/>
      <c r="I3" s="94"/>
      <c r="J3" s="20"/>
      <c r="K3" s="21"/>
      <c r="AT3" s="18" t="s">
        <v>22</v>
      </c>
    </row>
    <row r="4" spans="1:70" ht="36.950000000000003" customHeight="1" x14ac:dyDescent="0.3">
      <c r="B4" s="22"/>
      <c r="C4" s="23"/>
      <c r="D4" s="24" t="s">
        <v>88</v>
      </c>
      <c r="E4" s="23"/>
      <c r="F4" s="23"/>
      <c r="G4" s="23"/>
      <c r="H4" s="23"/>
      <c r="I4" s="95"/>
      <c r="J4" s="23"/>
      <c r="K4" s="25"/>
      <c r="M4" s="26" t="s">
        <v>10</v>
      </c>
      <c r="AT4" s="18" t="s">
        <v>4</v>
      </c>
    </row>
    <row r="5" spans="1:70" ht="6.95" customHeight="1" x14ac:dyDescent="0.3">
      <c r="B5" s="22"/>
      <c r="C5" s="23"/>
      <c r="D5" s="23"/>
      <c r="E5" s="23"/>
      <c r="F5" s="23"/>
      <c r="G5" s="23"/>
      <c r="H5" s="23"/>
      <c r="I5" s="95"/>
      <c r="J5" s="23"/>
      <c r="K5" s="25"/>
    </row>
    <row r="6" spans="1:70" ht="15" x14ac:dyDescent="0.3">
      <c r="B6" s="22"/>
      <c r="C6" s="23"/>
      <c r="D6" s="31" t="s">
        <v>16</v>
      </c>
      <c r="E6" s="23"/>
      <c r="F6" s="23"/>
      <c r="G6" s="23"/>
      <c r="H6" s="23"/>
      <c r="I6" s="95"/>
      <c r="J6" s="23"/>
      <c r="K6" s="25"/>
    </row>
    <row r="7" spans="1:70" ht="20.45" customHeight="1" x14ac:dyDescent="0.3">
      <c r="B7" s="22"/>
      <c r="C7" s="23"/>
      <c r="D7" s="23"/>
      <c r="E7" s="362" t="str">
        <f>'Rekapitulace stavby'!K6</f>
        <v>MALOSTRANSKÝ POTOK VÝRAVA, ODSTRANĚNÍ NÁNOSŮ, Ř. KM 8,62-9,68</v>
      </c>
      <c r="F7" s="330"/>
      <c r="G7" s="330"/>
      <c r="H7" s="330"/>
      <c r="I7" s="95"/>
      <c r="J7" s="23"/>
      <c r="K7" s="25"/>
    </row>
    <row r="8" spans="1:70" s="1" customFormat="1" ht="15" x14ac:dyDescent="0.25">
      <c r="B8" s="35"/>
      <c r="C8" s="36"/>
      <c r="D8" s="31" t="s">
        <v>89</v>
      </c>
      <c r="E8" s="36"/>
      <c r="F8" s="36"/>
      <c r="G8" s="36"/>
      <c r="H8" s="36"/>
      <c r="I8" s="96"/>
      <c r="J8" s="36"/>
      <c r="K8" s="39"/>
    </row>
    <row r="9" spans="1:70" s="1" customFormat="1" ht="36.950000000000003" customHeight="1" x14ac:dyDescent="0.25">
      <c r="B9" s="35"/>
      <c r="C9" s="36"/>
      <c r="D9" s="36"/>
      <c r="E9" s="363" t="s">
        <v>90</v>
      </c>
      <c r="F9" s="337"/>
      <c r="G9" s="337"/>
      <c r="H9" s="337"/>
      <c r="I9" s="96"/>
      <c r="J9" s="36"/>
      <c r="K9" s="39"/>
    </row>
    <row r="10" spans="1:70" s="1" customFormat="1" x14ac:dyDescent="0.25">
      <c r="B10" s="35"/>
      <c r="C10" s="36"/>
      <c r="D10" s="36"/>
      <c r="E10" s="36"/>
      <c r="F10" s="36"/>
      <c r="G10" s="36"/>
      <c r="H10" s="36"/>
      <c r="I10" s="96"/>
      <c r="J10" s="36"/>
      <c r="K10" s="39"/>
    </row>
    <row r="11" spans="1:70" s="1" customFormat="1" ht="14.45" customHeight="1" x14ac:dyDescent="0.25">
      <c r="B11" s="35"/>
      <c r="C11" s="36"/>
      <c r="D11" s="31" t="s">
        <v>19</v>
      </c>
      <c r="E11" s="36"/>
      <c r="F11" s="29" t="s">
        <v>20</v>
      </c>
      <c r="G11" s="36"/>
      <c r="H11" s="36"/>
      <c r="I11" s="97" t="s">
        <v>21</v>
      </c>
      <c r="J11" s="29" t="s">
        <v>22</v>
      </c>
      <c r="K11" s="39"/>
    </row>
    <row r="12" spans="1:70" s="1" customFormat="1" ht="14.45" customHeight="1" x14ac:dyDescent="0.25">
      <c r="B12" s="35"/>
      <c r="C12" s="36"/>
      <c r="D12" s="31" t="s">
        <v>24</v>
      </c>
      <c r="E12" s="36"/>
      <c r="F12" s="29" t="s">
        <v>25</v>
      </c>
      <c r="G12" s="36"/>
      <c r="H12" s="36"/>
      <c r="I12" s="97" t="s">
        <v>26</v>
      </c>
      <c r="J12" s="98" t="str">
        <f>'Rekapitulace stavby'!AN8</f>
        <v>4.8.2016</v>
      </c>
      <c r="K12" s="39"/>
    </row>
    <row r="13" spans="1:70" s="1" customFormat="1" ht="21.75" customHeight="1" x14ac:dyDescent="0.25">
      <c r="B13" s="35"/>
      <c r="C13" s="36"/>
      <c r="D13" s="36"/>
      <c r="E13" s="36"/>
      <c r="F13" s="36"/>
      <c r="G13" s="36"/>
      <c r="H13" s="36"/>
      <c r="I13" s="99" t="s">
        <v>91</v>
      </c>
      <c r="J13" s="100" t="s">
        <v>92</v>
      </c>
      <c r="K13" s="39"/>
    </row>
    <row r="14" spans="1:70" s="1" customFormat="1" ht="14.45" customHeight="1" x14ac:dyDescent="0.25">
      <c r="B14" s="35"/>
      <c r="C14" s="36"/>
      <c r="D14" s="31" t="s">
        <v>30</v>
      </c>
      <c r="E14" s="36"/>
      <c r="F14" s="36"/>
      <c r="G14" s="36"/>
      <c r="H14" s="36"/>
      <c r="I14" s="97" t="s">
        <v>31</v>
      </c>
      <c r="J14" s="29" t="s">
        <v>32</v>
      </c>
      <c r="K14" s="39"/>
    </row>
    <row r="15" spans="1:70" s="1" customFormat="1" ht="18" customHeight="1" x14ac:dyDescent="0.25">
      <c r="B15" s="35"/>
      <c r="C15" s="36"/>
      <c r="D15" s="36"/>
      <c r="E15" s="29" t="s">
        <v>33</v>
      </c>
      <c r="F15" s="36"/>
      <c r="G15" s="36"/>
      <c r="H15" s="36"/>
      <c r="I15" s="97" t="s">
        <v>34</v>
      </c>
      <c r="J15" s="29" t="s">
        <v>35</v>
      </c>
      <c r="K15" s="39"/>
    </row>
    <row r="16" spans="1:70" s="1" customFormat="1" ht="6.95" customHeight="1" x14ac:dyDescent="0.25">
      <c r="B16" s="35"/>
      <c r="C16" s="36"/>
      <c r="D16" s="36"/>
      <c r="E16" s="36"/>
      <c r="F16" s="36"/>
      <c r="G16" s="36"/>
      <c r="H16" s="36"/>
      <c r="I16" s="96"/>
      <c r="J16" s="36"/>
      <c r="K16" s="39"/>
    </row>
    <row r="17" spans="2:11" s="1" customFormat="1" ht="14.45" customHeight="1" x14ac:dyDescent="0.25">
      <c r="B17" s="35"/>
      <c r="C17" s="36"/>
      <c r="D17" s="31" t="s">
        <v>36</v>
      </c>
      <c r="E17" s="36"/>
      <c r="F17" s="36"/>
      <c r="G17" s="36"/>
      <c r="H17" s="36"/>
      <c r="I17" s="97" t="s">
        <v>31</v>
      </c>
      <c r="J17" s="29" t="str">
        <f>IF('Rekapitulace stavby'!AN13="Vyplň údaj","",IF('Rekapitulace stavby'!AN13="","",'Rekapitulace stavby'!AN13))</f>
        <v/>
      </c>
      <c r="K17" s="39"/>
    </row>
    <row r="18" spans="2:11" s="1" customFormat="1" ht="18" customHeight="1" x14ac:dyDescent="0.25">
      <c r="B18" s="35"/>
      <c r="C18" s="36"/>
      <c r="D18" s="36"/>
      <c r="E18" s="29" t="str">
        <f>IF('Rekapitulace stavby'!E14="Vyplň údaj","",IF('Rekapitulace stavby'!E14="","",'Rekapitulace stavby'!E14))</f>
        <v/>
      </c>
      <c r="F18" s="36"/>
      <c r="G18" s="36"/>
      <c r="H18" s="36"/>
      <c r="I18" s="97" t="s">
        <v>34</v>
      </c>
      <c r="J18" s="29" t="str">
        <f>IF('Rekapitulace stavby'!AN14="Vyplň údaj","",IF('Rekapitulace stavby'!AN14="","",'Rekapitulace stavby'!AN14))</f>
        <v/>
      </c>
      <c r="K18" s="39"/>
    </row>
    <row r="19" spans="2:11" s="1" customFormat="1" ht="6.95" customHeight="1" x14ac:dyDescent="0.25">
      <c r="B19" s="35"/>
      <c r="C19" s="36"/>
      <c r="D19" s="36"/>
      <c r="E19" s="36"/>
      <c r="F19" s="36"/>
      <c r="G19" s="36"/>
      <c r="H19" s="36"/>
      <c r="I19" s="96"/>
      <c r="J19" s="36"/>
      <c r="K19" s="39"/>
    </row>
    <row r="20" spans="2:11" s="1" customFormat="1" ht="14.45" customHeight="1" x14ac:dyDescent="0.25">
      <c r="B20" s="35"/>
      <c r="C20" s="36"/>
      <c r="D20" s="31" t="s">
        <v>38</v>
      </c>
      <c r="E20" s="36"/>
      <c r="F20" s="36"/>
      <c r="G20" s="36"/>
      <c r="H20" s="36"/>
      <c r="I20" s="97" t="s">
        <v>31</v>
      </c>
      <c r="J20" s="29" t="s">
        <v>39</v>
      </c>
      <c r="K20" s="39"/>
    </row>
    <row r="21" spans="2:11" s="1" customFormat="1" ht="18" customHeight="1" x14ac:dyDescent="0.25">
      <c r="B21" s="35"/>
      <c r="C21" s="36"/>
      <c r="D21" s="36"/>
      <c r="E21" s="324" t="s">
        <v>492</v>
      </c>
      <c r="F21" s="36"/>
      <c r="G21" s="36"/>
      <c r="H21" s="36"/>
      <c r="I21" s="97" t="s">
        <v>34</v>
      </c>
      <c r="J21" s="29" t="s">
        <v>41</v>
      </c>
      <c r="K21" s="39"/>
    </row>
    <row r="22" spans="2:11" s="1" customFormat="1" ht="6.95" customHeight="1" x14ac:dyDescent="0.25">
      <c r="B22" s="35"/>
      <c r="C22" s="36"/>
      <c r="D22" s="36"/>
      <c r="E22" s="36"/>
      <c r="F22" s="36"/>
      <c r="G22" s="36"/>
      <c r="H22" s="36"/>
      <c r="I22" s="96"/>
      <c r="J22" s="36"/>
      <c r="K22" s="39"/>
    </row>
    <row r="23" spans="2:11" s="1" customFormat="1" ht="14.45" customHeight="1" x14ac:dyDescent="0.25">
      <c r="B23" s="35"/>
      <c r="C23" s="36"/>
      <c r="D23" s="31" t="s">
        <v>43</v>
      </c>
      <c r="E23" s="36"/>
      <c r="F23" s="36"/>
      <c r="G23" s="36"/>
      <c r="H23" s="36"/>
      <c r="I23" s="96"/>
      <c r="J23" s="36"/>
      <c r="K23" s="39"/>
    </row>
    <row r="24" spans="2:11" s="6" customFormat="1" ht="20.45" customHeight="1" x14ac:dyDescent="0.25">
      <c r="B24" s="101"/>
      <c r="C24" s="102"/>
      <c r="D24" s="102"/>
      <c r="E24" s="333" t="s">
        <v>20</v>
      </c>
      <c r="F24" s="364"/>
      <c r="G24" s="364"/>
      <c r="H24" s="364"/>
      <c r="I24" s="103"/>
      <c r="J24" s="102"/>
      <c r="K24" s="104"/>
    </row>
    <row r="25" spans="2:11" s="1" customFormat="1" ht="6.95" customHeight="1" x14ac:dyDescent="0.25">
      <c r="B25" s="35"/>
      <c r="C25" s="36"/>
      <c r="D25" s="36"/>
      <c r="E25" s="36"/>
      <c r="F25" s="36"/>
      <c r="G25" s="36"/>
      <c r="H25" s="36"/>
      <c r="I25" s="96"/>
      <c r="J25" s="36"/>
      <c r="K25" s="39"/>
    </row>
    <row r="26" spans="2:11" s="1" customFormat="1" ht="6.95" customHeight="1" x14ac:dyDescent="0.25">
      <c r="B26" s="35"/>
      <c r="C26" s="36"/>
      <c r="D26" s="62"/>
      <c r="E26" s="62"/>
      <c r="F26" s="62"/>
      <c r="G26" s="62"/>
      <c r="H26" s="62"/>
      <c r="I26" s="105"/>
      <c r="J26" s="62"/>
      <c r="K26" s="106"/>
    </row>
    <row r="27" spans="2:11" s="1" customFormat="1" ht="25.35" customHeight="1" x14ac:dyDescent="0.25">
      <c r="B27" s="35"/>
      <c r="C27" s="36"/>
      <c r="D27" s="107" t="s">
        <v>44</v>
      </c>
      <c r="E27" s="36"/>
      <c r="F27" s="36"/>
      <c r="G27" s="36"/>
      <c r="H27" s="36"/>
      <c r="I27" s="96"/>
      <c r="J27" s="108">
        <f>ROUND(J79,2)</f>
        <v>0</v>
      </c>
      <c r="K27" s="39"/>
    </row>
    <row r="28" spans="2:11" s="1" customFormat="1" ht="6.95" customHeight="1" x14ac:dyDescent="0.25">
      <c r="B28" s="35"/>
      <c r="C28" s="36"/>
      <c r="D28" s="62"/>
      <c r="E28" s="62"/>
      <c r="F28" s="62"/>
      <c r="G28" s="62"/>
      <c r="H28" s="62"/>
      <c r="I28" s="105"/>
      <c r="J28" s="62"/>
      <c r="K28" s="106"/>
    </row>
    <row r="29" spans="2:11" s="1" customFormat="1" ht="14.45" customHeight="1" x14ac:dyDescent="0.25">
      <c r="B29" s="35"/>
      <c r="C29" s="36"/>
      <c r="D29" s="36"/>
      <c r="E29" s="36"/>
      <c r="F29" s="40" t="s">
        <v>46</v>
      </c>
      <c r="G29" s="36"/>
      <c r="H29" s="36"/>
      <c r="I29" s="109" t="s">
        <v>45</v>
      </c>
      <c r="J29" s="40" t="s">
        <v>47</v>
      </c>
      <c r="K29" s="39"/>
    </row>
    <row r="30" spans="2:11" s="1" customFormat="1" ht="14.45" customHeight="1" x14ac:dyDescent="0.25">
      <c r="B30" s="35"/>
      <c r="C30" s="36"/>
      <c r="D30" s="43" t="s">
        <v>48</v>
      </c>
      <c r="E30" s="43" t="s">
        <v>49</v>
      </c>
      <c r="F30" s="110">
        <f>ROUND(SUM(BE79:BE211), 2)</f>
        <v>0</v>
      </c>
      <c r="G30" s="36"/>
      <c r="H30" s="36"/>
      <c r="I30" s="111">
        <v>0.21</v>
      </c>
      <c r="J30" s="110">
        <f>ROUND(ROUND((SUM(BE79:BE211)), 2)*I30, 2)</f>
        <v>0</v>
      </c>
      <c r="K30" s="39"/>
    </row>
    <row r="31" spans="2:11" s="1" customFormat="1" ht="14.45" customHeight="1" x14ac:dyDescent="0.25">
      <c r="B31" s="35"/>
      <c r="C31" s="36"/>
      <c r="D31" s="36"/>
      <c r="E31" s="43" t="s">
        <v>50</v>
      </c>
      <c r="F31" s="110">
        <f>ROUND(SUM(BF79:BF211), 2)</f>
        <v>0</v>
      </c>
      <c r="G31" s="36"/>
      <c r="H31" s="36"/>
      <c r="I31" s="111">
        <v>0.15</v>
      </c>
      <c r="J31" s="110">
        <f>ROUND(ROUND((SUM(BF79:BF211)), 2)*I31, 2)</f>
        <v>0</v>
      </c>
      <c r="K31" s="39"/>
    </row>
    <row r="32" spans="2:11" s="1" customFormat="1" ht="14.45" hidden="1" customHeight="1" x14ac:dyDescent="0.25">
      <c r="B32" s="35"/>
      <c r="C32" s="36"/>
      <c r="D32" s="36"/>
      <c r="E32" s="43" t="s">
        <v>51</v>
      </c>
      <c r="F32" s="110">
        <f>ROUND(SUM(BG79:BG211), 2)</f>
        <v>0</v>
      </c>
      <c r="G32" s="36"/>
      <c r="H32" s="36"/>
      <c r="I32" s="111">
        <v>0.21</v>
      </c>
      <c r="J32" s="110">
        <v>0</v>
      </c>
      <c r="K32" s="39"/>
    </row>
    <row r="33" spans="2:11" s="1" customFormat="1" ht="14.45" hidden="1" customHeight="1" x14ac:dyDescent="0.25">
      <c r="B33" s="35"/>
      <c r="C33" s="36"/>
      <c r="D33" s="36"/>
      <c r="E33" s="43" t="s">
        <v>52</v>
      </c>
      <c r="F33" s="110">
        <f>ROUND(SUM(BH79:BH211), 2)</f>
        <v>0</v>
      </c>
      <c r="G33" s="36"/>
      <c r="H33" s="36"/>
      <c r="I33" s="111">
        <v>0.15</v>
      </c>
      <c r="J33" s="110">
        <v>0</v>
      </c>
      <c r="K33" s="39"/>
    </row>
    <row r="34" spans="2:11" s="1" customFormat="1" ht="14.45" hidden="1" customHeight="1" x14ac:dyDescent="0.25">
      <c r="B34" s="35"/>
      <c r="C34" s="36"/>
      <c r="D34" s="36"/>
      <c r="E34" s="43" t="s">
        <v>53</v>
      </c>
      <c r="F34" s="110">
        <f>ROUND(SUM(BI79:BI211), 2)</f>
        <v>0</v>
      </c>
      <c r="G34" s="36"/>
      <c r="H34" s="36"/>
      <c r="I34" s="111">
        <v>0</v>
      </c>
      <c r="J34" s="110">
        <v>0</v>
      </c>
      <c r="K34" s="39"/>
    </row>
    <row r="35" spans="2:11" s="1" customFormat="1" ht="6.95" customHeight="1" x14ac:dyDescent="0.25">
      <c r="B35" s="35"/>
      <c r="C35" s="36"/>
      <c r="D35" s="36"/>
      <c r="E35" s="36"/>
      <c r="F35" s="36"/>
      <c r="G35" s="36"/>
      <c r="H35" s="36"/>
      <c r="I35" s="96"/>
      <c r="J35" s="36"/>
      <c r="K35" s="39"/>
    </row>
    <row r="36" spans="2:11" s="1" customFormat="1" ht="25.35" customHeight="1" x14ac:dyDescent="0.25">
      <c r="B36" s="35"/>
      <c r="C36" s="112"/>
      <c r="D36" s="113" t="s">
        <v>54</v>
      </c>
      <c r="E36" s="66"/>
      <c r="F36" s="66"/>
      <c r="G36" s="114" t="s">
        <v>55</v>
      </c>
      <c r="H36" s="115" t="s">
        <v>56</v>
      </c>
      <c r="I36" s="116"/>
      <c r="J36" s="117">
        <f>SUM(J27:J34)</f>
        <v>0</v>
      </c>
      <c r="K36" s="118"/>
    </row>
    <row r="37" spans="2:11" s="1" customFormat="1" ht="14.45" customHeight="1" x14ac:dyDescent="0.25">
      <c r="B37" s="50"/>
      <c r="C37" s="51"/>
      <c r="D37" s="51"/>
      <c r="E37" s="51"/>
      <c r="F37" s="51"/>
      <c r="G37" s="51"/>
      <c r="H37" s="51"/>
      <c r="I37" s="119"/>
      <c r="J37" s="51"/>
      <c r="K37" s="52"/>
    </row>
    <row r="41" spans="2:11" s="1" customFormat="1" ht="6.95" customHeight="1" x14ac:dyDescent="0.25">
      <c r="B41" s="53"/>
      <c r="C41" s="54"/>
      <c r="D41" s="54"/>
      <c r="E41" s="54"/>
      <c r="F41" s="54"/>
      <c r="G41" s="54"/>
      <c r="H41" s="54"/>
      <c r="I41" s="120"/>
      <c r="J41" s="54"/>
      <c r="K41" s="121"/>
    </row>
    <row r="42" spans="2:11" s="1" customFormat="1" ht="36.950000000000003" customHeight="1" x14ac:dyDescent="0.25">
      <c r="B42" s="35"/>
      <c r="C42" s="24" t="s">
        <v>93</v>
      </c>
      <c r="D42" s="36"/>
      <c r="E42" s="36"/>
      <c r="F42" s="36"/>
      <c r="G42" s="36"/>
      <c r="H42" s="36"/>
      <c r="I42" s="96"/>
      <c r="J42" s="36"/>
      <c r="K42" s="39"/>
    </row>
    <row r="43" spans="2:11" s="1" customFormat="1" ht="6.95" customHeight="1" x14ac:dyDescent="0.25">
      <c r="B43" s="35"/>
      <c r="C43" s="36"/>
      <c r="D43" s="36"/>
      <c r="E43" s="36"/>
      <c r="F43" s="36"/>
      <c r="G43" s="36"/>
      <c r="H43" s="36"/>
      <c r="I43" s="96"/>
      <c r="J43" s="36"/>
      <c r="K43" s="39"/>
    </row>
    <row r="44" spans="2:11" s="1" customFormat="1" ht="14.45" customHeight="1" x14ac:dyDescent="0.25">
      <c r="B44" s="35"/>
      <c r="C44" s="31" t="s">
        <v>16</v>
      </c>
      <c r="D44" s="36"/>
      <c r="E44" s="36"/>
      <c r="F44" s="36"/>
      <c r="G44" s="36"/>
      <c r="H44" s="36"/>
      <c r="I44" s="96"/>
      <c r="J44" s="36"/>
      <c r="K44" s="39"/>
    </row>
    <row r="45" spans="2:11" s="1" customFormat="1" ht="20.45" customHeight="1" x14ac:dyDescent="0.25">
      <c r="B45" s="35"/>
      <c r="C45" s="36"/>
      <c r="D45" s="36"/>
      <c r="E45" s="362" t="str">
        <f>E7</f>
        <v>MALOSTRANSKÝ POTOK VÝRAVA, ODSTRANĚNÍ NÁNOSŮ, Ř. KM 8,62-9,68</v>
      </c>
      <c r="F45" s="337"/>
      <c r="G45" s="337"/>
      <c r="H45" s="337"/>
      <c r="I45" s="96"/>
      <c r="J45" s="36"/>
      <c r="K45" s="39"/>
    </row>
    <row r="46" spans="2:11" s="1" customFormat="1" ht="14.45" customHeight="1" x14ac:dyDescent="0.25">
      <c r="B46" s="35"/>
      <c r="C46" s="31" t="s">
        <v>89</v>
      </c>
      <c r="D46" s="36"/>
      <c r="E46" s="36"/>
      <c r="F46" s="36"/>
      <c r="G46" s="36"/>
      <c r="H46" s="36"/>
      <c r="I46" s="96"/>
      <c r="J46" s="36"/>
      <c r="K46" s="39"/>
    </row>
    <row r="47" spans="2:11" s="1" customFormat="1" ht="22.15" customHeight="1" x14ac:dyDescent="0.25">
      <c r="B47" s="35"/>
      <c r="C47" s="36"/>
      <c r="D47" s="36"/>
      <c r="E47" s="363" t="str">
        <f>E9</f>
        <v xml:space="preserve">1 - MALOSTRANSKÝ POTOK VÝRAVA, ODSTRANĚNÍ NÁNOSŮ, Ř. KM 8,62-9,68 </v>
      </c>
      <c r="F47" s="337"/>
      <c r="G47" s="337"/>
      <c r="H47" s="337"/>
      <c r="I47" s="96"/>
      <c r="J47" s="36"/>
      <c r="K47" s="39"/>
    </row>
    <row r="48" spans="2:11" s="1" customFormat="1" ht="6.95" customHeight="1" x14ac:dyDescent="0.25">
      <c r="B48" s="35"/>
      <c r="C48" s="36"/>
      <c r="D48" s="36"/>
      <c r="E48" s="36"/>
      <c r="F48" s="36"/>
      <c r="G48" s="36"/>
      <c r="H48" s="36"/>
      <c r="I48" s="96"/>
      <c r="J48" s="36"/>
      <c r="K48" s="39"/>
    </row>
    <row r="49" spans="2:47" s="1" customFormat="1" ht="18" customHeight="1" x14ac:dyDescent="0.25">
      <c r="B49" s="35"/>
      <c r="C49" s="31" t="s">
        <v>24</v>
      </c>
      <c r="D49" s="36"/>
      <c r="E49" s="36"/>
      <c r="F49" s="29" t="str">
        <f>F12</f>
        <v>VÝRAVA</v>
      </c>
      <c r="G49" s="36"/>
      <c r="H49" s="36"/>
      <c r="I49" s="97" t="s">
        <v>26</v>
      </c>
      <c r="J49" s="98" t="str">
        <f>IF(J12="","",J12)</f>
        <v>4.8.2016</v>
      </c>
      <c r="K49" s="39"/>
    </row>
    <row r="50" spans="2:47" s="1" customFormat="1" ht="6.95" customHeight="1" x14ac:dyDescent="0.25">
      <c r="B50" s="35"/>
      <c r="C50" s="36"/>
      <c r="D50" s="36"/>
      <c r="E50" s="36"/>
      <c r="F50" s="36"/>
      <c r="G50" s="36"/>
      <c r="H50" s="36"/>
      <c r="I50" s="96"/>
      <c r="J50" s="36"/>
      <c r="K50" s="39"/>
    </row>
    <row r="51" spans="2:47" s="1" customFormat="1" ht="15" x14ac:dyDescent="0.25">
      <c r="B51" s="35"/>
      <c r="C51" s="31" t="s">
        <v>30</v>
      </c>
      <c r="D51" s="36"/>
      <c r="E51" s="36"/>
      <c r="F51" s="29" t="str">
        <f>E15</f>
        <v>POVODÍ LABE s.p., VÍTA NEJEDLÉHO 951, HK, 500 03</v>
      </c>
      <c r="G51" s="36"/>
      <c r="H51" s="36"/>
      <c r="I51" s="97" t="s">
        <v>38</v>
      </c>
      <c r="J51" s="29" t="str">
        <f>E21</f>
        <v>ING. PAVEL ROMÁŠEK, SUCHOVRŠICE 149</v>
      </c>
      <c r="K51" s="39"/>
    </row>
    <row r="52" spans="2:47" s="1" customFormat="1" ht="14.45" customHeight="1" x14ac:dyDescent="0.25">
      <c r="B52" s="35"/>
      <c r="C52" s="31" t="s">
        <v>36</v>
      </c>
      <c r="D52" s="36"/>
      <c r="E52" s="36"/>
      <c r="F52" s="29" t="str">
        <f>IF(E18="","",E18)</f>
        <v/>
      </c>
      <c r="G52" s="36"/>
      <c r="H52" s="36"/>
      <c r="I52" s="96"/>
      <c r="J52" s="36"/>
      <c r="K52" s="39"/>
    </row>
    <row r="53" spans="2:47" s="1" customFormat="1" ht="10.35" customHeight="1" x14ac:dyDescent="0.25">
      <c r="B53" s="35"/>
      <c r="C53" s="36"/>
      <c r="D53" s="36"/>
      <c r="E53" s="36"/>
      <c r="F53" s="36"/>
      <c r="G53" s="36"/>
      <c r="H53" s="36"/>
      <c r="I53" s="96"/>
      <c r="J53" s="36"/>
      <c r="K53" s="39"/>
    </row>
    <row r="54" spans="2:47" s="1" customFormat="1" ht="29.25" customHeight="1" x14ac:dyDescent="0.25">
      <c r="B54" s="35"/>
      <c r="C54" s="122" t="s">
        <v>94</v>
      </c>
      <c r="D54" s="112"/>
      <c r="E54" s="112"/>
      <c r="F54" s="112"/>
      <c r="G54" s="112"/>
      <c r="H54" s="112"/>
      <c r="I54" s="123"/>
      <c r="J54" s="124" t="s">
        <v>95</v>
      </c>
      <c r="K54" s="125"/>
    </row>
    <row r="55" spans="2:47" s="1" customFormat="1" ht="10.35" customHeight="1" x14ac:dyDescent="0.25">
      <c r="B55" s="35"/>
      <c r="C55" s="36"/>
      <c r="D55" s="36"/>
      <c r="E55" s="36"/>
      <c r="F55" s="36"/>
      <c r="G55" s="36"/>
      <c r="H55" s="36"/>
      <c r="I55" s="96"/>
      <c r="J55" s="36"/>
      <c r="K55" s="39"/>
    </row>
    <row r="56" spans="2:47" s="1" customFormat="1" ht="29.25" customHeight="1" x14ac:dyDescent="0.25">
      <c r="B56" s="35"/>
      <c r="C56" s="126" t="s">
        <v>96</v>
      </c>
      <c r="D56" s="36"/>
      <c r="E56" s="36"/>
      <c r="F56" s="36"/>
      <c r="G56" s="36"/>
      <c r="H56" s="36"/>
      <c r="I56" s="96"/>
      <c r="J56" s="108">
        <f>J79</f>
        <v>0</v>
      </c>
      <c r="K56" s="39"/>
      <c r="AU56" s="18" t="s">
        <v>97</v>
      </c>
    </row>
    <row r="57" spans="2:47" s="7" customFormat="1" ht="24.95" customHeight="1" x14ac:dyDescent="0.25">
      <c r="B57" s="127"/>
      <c r="C57" s="128"/>
      <c r="D57" s="129" t="s">
        <v>98</v>
      </c>
      <c r="E57" s="130"/>
      <c r="F57" s="130"/>
      <c r="G57" s="130"/>
      <c r="H57" s="130"/>
      <c r="I57" s="131"/>
      <c r="J57" s="132">
        <f>J80</f>
        <v>0</v>
      </c>
      <c r="K57" s="133"/>
    </row>
    <row r="58" spans="2:47" s="8" customFormat="1" ht="19.899999999999999" customHeight="1" x14ac:dyDescent="0.25">
      <c r="B58" s="134"/>
      <c r="C58" s="135"/>
      <c r="D58" s="136" t="s">
        <v>99</v>
      </c>
      <c r="E58" s="137"/>
      <c r="F58" s="137"/>
      <c r="G58" s="137"/>
      <c r="H58" s="137"/>
      <c r="I58" s="138"/>
      <c r="J58" s="139">
        <f>J81</f>
        <v>0</v>
      </c>
      <c r="K58" s="140"/>
    </row>
    <row r="59" spans="2:47" s="8" customFormat="1" ht="19.899999999999999" customHeight="1" x14ac:dyDescent="0.25">
      <c r="B59" s="134"/>
      <c r="C59" s="135"/>
      <c r="D59" s="136" t="s">
        <v>100</v>
      </c>
      <c r="E59" s="137"/>
      <c r="F59" s="137"/>
      <c r="G59" s="137"/>
      <c r="H59" s="137"/>
      <c r="I59" s="138"/>
      <c r="J59" s="139">
        <f>J205</f>
        <v>0</v>
      </c>
      <c r="K59" s="140"/>
    </row>
    <row r="60" spans="2:47" s="1" customFormat="1" ht="21.75" customHeight="1" x14ac:dyDescent="0.25">
      <c r="B60" s="35"/>
      <c r="C60" s="36"/>
      <c r="D60" s="36"/>
      <c r="E60" s="36"/>
      <c r="F60" s="36"/>
      <c r="G60" s="36"/>
      <c r="H60" s="36"/>
      <c r="I60" s="96"/>
      <c r="J60" s="36"/>
      <c r="K60" s="39"/>
    </row>
    <row r="61" spans="2:47" s="1" customFormat="1" ht="6.95" customHeight="1" x14ac:dyDescent="0.25">
      <c r="B61" s="50"/>
      <c r="C61" s="51"/>
      <c r="D61" s="51"/>
      <c r="E61" s="51"/>
      <c r="F61" s="51"/>
      <c r="G61" s="51"/>
      <c r="H61" s="51"/>
      <c r="I61" s="119"/>
      <c r="J61" s="51"/>
      <c r="K61" s="52"/>
    </row>
    <row r="65" spans="2:63" s="1" customFormat="1" ht="6.95" customHeight="1" x14ac:dyDescent="0.25">
      <c r="B65" s="53"/>
      <c r="C65" s="54"/>
      <c r="D65" s="54"/>
      <c r="E65" s="54"/>
      <c r="F65" s="54"/>
      <c r="G65" s="54"/>
      <c r="H65" s="54"/>
      <c r="I65" s="120"/>
      <c r="J65" s="54"/>
      <c r="K65" s="54"/>
      <c r="L65" s="35"/>
    </row>
    <row r="66" spans="2:63" s="1" customFormat="1" ht="36.950000000000003" customHeight="1" x14ac:dyDescent="0.25">
      <c r="B66" s="35"/>
      <c r="C66" s="55" t="s">
        <v>101</v>
      </c>
      <c r="I66" s="141"/>
      <c r="L66" s="35"/>
    </row>
    <row r="67" spans="2:63" s="1" customFormat="1" ht="6.95" customHeight="1" x14ac:dyDescent="0.25">
      <c r="B67" s="35"/>
      <c r="I67" s="141"/>
      <c r="L67" s="35"/>
    </row>
    <row r="68" spans="2:63" s="1" customFormat="1" ht="14.45" customHeight="1" x14ac:dyDescent="0.25">
      <c r="B68" s="35"/>
      <c r="C68" s="57" t="s">
        <v>16</v>
      </c>
      <c r="I68" s="141"/>
      <c r="L68" s="35"/>
    </row>
    <row r="69" spans="2:63" s="1" customFormat="1" ht="20.45" customHeight="1" x14ac:dyDescent="0.25">
      <c r="B69" s="35"/>
      <c r="E69" s="365" t="str">
        <f>E7</f>
        <v>MALOSTRANSKÝ POTOK VÝRAVA, ODSTRANĚNÍ NÁNOSŮ, Ř. KM 8,62-9,68</v>
      </c>
      <c r="F69" s="327"/>
      <c r="G69" s="327"/>
      <c r="H69" s="327"/>
      <c r="I69" s="141"/>
      <c r="L69" s="35"/>
    </row>
    <row r="70" spans="2:63" s="1" customFormat="1" ht="14.45" customHeight="1" x14ac:dyDescent="0.25">
      <c r="B70" s="35"/>
      <c r="C70" s="57" t="s">
        <v>89</v>
      </c>
      <c r="I70" s="141"/>
      <c r="L70" s="35"/>
    </row>
    <row r="71" spans="2:63" s="1" customFormat="1" ht="22.15" customHeight="1" x14ac:dyDescent="0.25">
      <c r="B71" s="35"/>
      <c r="E71" s="348" t="str">
        <f>E9</f>
        <v xml:space="preserve">1 - MALOSTRANSKÝ POTOK VÝRAVA, ODSTRANĚNÍ NÁNOSŮ, Ř. KM 8,62-9,68 </v>
      </c>
      <c r="F71" s="327"/>
      <c r="G71" s="327"/>
      <c r="H71" s="327"/>
      <c r="I71" s="141"/>
      <c r="L71" s="35"/>
    </row>
    <row r="72" spans="2:63" s="1" customFormat="1" ht="6.95" customHeight="1" x14ac:dyDescent="0.25">
      <c r="B72" s="35"/>
      <c r="I72" s="141"/>
      <c r="L72" s="35"/>
    </row>
    <row r="73" spans="2:63" s="1" customFormat="1" ht="18" customHeight="1" x14ac:dyDescent="0.25">
      <c r="B73" s="35"/>
      <c r="C73" s="57" t="s">
        <v>24</v>
      </c>
      <c r="F73" s="142" t="str">
        <f>F12</f>
        <v>VÝRAVA</v>
      </c>
      <c r="I73" s="143" t="s">
        <v>26</v>
      </c>
      <c r="J73" s="61" t="str">
        <f>IF(J12="","",J12)</f>
        <v>4.8.2016</v>
      </c>
      <c r="L73" s="35"/>
    </row>
    <row r="74" spans="2:63" s="1" customFormat="1" ht="6.95" customHeight="1" x14ac:dyDescent="0.25">
      <c r="B74" s="35"/>
      <c r="I74" s="141"/>
      <c r="L74" s="35"/>
    </row>
    <row r="75" spans="2:63" s="1" customFormat="1" ht="15" x14ac:dyDescent="0.25">
      <c r="B75" s="35"/>
      <c r="C75" s="57" t="s">
        <v>30</v>
      </c>
      <c r="F75" s="142" t="str">
        <f>E15</f>
        <v>POVODÍ LABE s.p., VÍTA NEJEDLÉHO 951, HK, 500 03</v>
      </c>
      <c r="I75" s="143" t="s">
        <v>38</v>
      </c>
      <c r="J75" s="142" t="str">
        <f>E21</f>
        <v>ING. PAVEL ROMÁŠEK, SUCHOVRŠICE 149</v>
      </c>
      <c r="L75" s="35"/>
    </row>
    <row r="76" spans="2:63" s="1" customFormat="1" ht="14.45" customHeight="1" x14ac:dyDescent="0.25">
      <c r="B76" s="35"/>
      <c r="C76" s="57" t="s">
        <v>36</v>
      </c>
      <c r="F76" s="142" t="str">
        <f>IF(E18="","",E18)</f>
        <v/>
      </c>
      <c r="I76" s="141"/>
      <c r="L76" s="35"/>
    </row>
    <row r="77" spans="2:63" s="1" customFormat="1" ht="10.35" customHeight="1" x14ac:dyDescent="0.25">
      <c r="B77" s="35"/>
      <c r="I77" s="141"/>
      <c r="L77" s="35"/>
    </row>
    <row r="78" spans="2:63" s="9" customFormat="1" ht="29.25" customHeight="1" x14ac:dyDescent="0.25">
      <c r="B78" s="144"/>
      <c r="C78" s="145" t="s">
        <v>102</v>
      </c>
      <c r="D78" s="146" t="s">
        <v>63</v>
      </c>
      <c r="E78" s="146" t="s">
        <v>59</v>
      </c>
      <c r="F78" s="146" t="s">
        <v>103</v>
      </c>
      <c r="G78" s="146" t="s">
        <v>104</v>
      </c>
      <c r="H78" s="146" t="s">
        <v>105</v>
      </c>
      <c r="I78" s="147" t="s">
        <v>106</v>
      </c>
      <c r="J78" s="146" t="s">
        <v>95</v>
      </c>
      <c r="K78" s="148" t="s">
        <v>107</v>
      </c>
      <c r="L78" s="144"/>
      <c r="M78" s="68" t="s">
        <v>108</v>
      </c>
      <c r="N78" s="69" t="s">
        <v>48</v>
      </c>
      <c r="O78" s="69" t="s">
        <v>109</v>
      </c>
      <c r="P78" s="69" t="s">
        <v>110</v>
      </c>
      <c r="Q78" s="69" t="s">
        <v>111</v>
      </c>
      <c r="R78" s="69" t="s">
        <v>112</v>
      </c>
      <c r="S78" s="69" t="s">
        <v>113</v>
      </c>
      <c r="T78" s="70" t="s">
        <v>114</v>
      </c>
    </row>
    <row r="79" spans="2:63" s="1" customFormat="1" ht="29.25" customHeight="1" x14ac:dyDescent="0.35">
      <c r="B79" s="35"/>
      <c r="C79" s="72" t="s">
        <v>96</v>
      </c>
      <c r="I79" s="141"/>
      <c r="J79" s="149">
        <f>BK79</f>
        <v>0</v>
      </c>
      <c r="L79" s="35"/>
      <c r="M79" s="71"/>
      <c r="N79" s="62"/>
      <c r="O79" s="62"/>
      <c r="P79" s="150">
        <f>P80</f>
        <v>0</v>
      </c>
      <c r="Q79" s="62"/>
      <c r="R79" s="150">
        <f>R80</f>
        <v>0</v>
      </c>
      <c r="S79" s="62"/>
      <c r="T79" s="151">
        <f>T80</f>
        <v>3.1734000000000004</v>
      </c>
      <c r="AT79" s="18" t="s">
        <v>77</v>
      </c>
      <c r="AU79" s="18" t="s">
        <v>97</v>
      </c>
      <c r="BK79" s="152">
        <f>BK80</f>
        <v>0</v>
      </c>
    </row>
    <row r="80" spans="2:63" s="10" customFormat="1" ht="37.35" customHeight="1" x14ac:dyDescent="0.35">
      <c r="B80" s="153"/>
      <c r="D80" s="154" t="s">
        <v>77</v>
      </c>
      <c r="E80" s="155" t="s">
        <v>115</v>
      </c>
      <c r="F80" s="155" t="s">
        <v>116</v>
      </c>
      <c r="I80" s="156"/>
      <c r="J80" s="157">
        <f>BK80</f>
        <v>0</v>
      </c>
      <c r="L80" s="153"/>
      <c r="M80" s="158"/>
      <c r="N80" s="159"/>
      <c r="O80" s="159"/>
      <c r="P80" s="160">
        <f>P81+P205</f>
        <v>0</v>
      </c>
      <c r="Q80" s="159"/>
      <c r="R80" s="160">
        <f>R81+R205</f>
        <v>0</v>
      </c>
      <c r="S80" s="159"/>
      <c r="T80" s="161">
        <f>T81+T205</f>
        <v>3.1734000000000004</v>
      </c>
      <c r="AR80" s="154" t="s">
        <v>23</v>
      </c>
      <c r="AT80" s="162" t="s">
        <v>77</v>
      </c>
      <c r="AU80" s="162" t="s">
        <v>78</v>
      </c>
      <c r="AY80" s="154" t="s">
        <v>117</v>
      </c>
      <c r="BK80" s="163">
        <f>BK81+BK205</f>
        <v>0</v>
      </c>
    </row>
    <row r="81" spans="2:65" s="10" customFormat="1" ht="19.899999999999999" customHeight="1" x14ac:dyDescent="0.3">
      <c r="B81" s="153"/>
      <c r="D81" s="164" t="s">
        <v>77</v>
      </c>
      <c r="E81" s="165" t="s">
        <v>23</v>
      </c>
      <c r="F81" s="165" t="s">
        <v>118</v>
      </c>
      <c r="I81" s="156"/>
      <c r="J81" s="166">
        <f>BK81</f>
        <v>0</v>
      </c>
      <c r="L81" s="153"/>
      <c r="M81" s="158"/>
      <c r="N81" s="159"/>
      <c r="O81" s="159"/>
      <c r="P81" s="160">
        <f>SUM(P82:P204)</f>
        <v>0</v>
      </c>
      <c r="Q81" s="159"/>
      <c r="R81" s="160">
        <f>SUM(R82:R204)</f>
        <v>0</v>
      </c>
      <c r="S81" s="159"/>
      <c r="T81" s="161">
        <f>SUM(T82:T204)</f>
        <v>0</v>
      </c>
      <c r="AR81" s="154" t="s">
        <v>23</v>
      </c>
      <c r="AT81" s="162" t="s">
        <v>77</v>
      </c>
      <c r="AU81" s="162" t="s">
        <v>23</v>
      </c>
      <c r="AY81" s="154" t="s">
        <v>117</v>
      </c>
      <c r="BK81" s="163">
        <f>SUM(BK82:BK204)</f>
        <v>0</v>
      </c>
    </row>
    <row r="82" spans="2:65" s="1" customFormat="1" ht="20.45" customHeight="1" x14ac:dyDescent="0.25">
      <c r="B82" s="167"/>
      <c r="C82" s="168" t="s">
        <v>23</v>
      </c>
      <c r="D82" s="168" t="s">
        <v>119</v>
      </c>
      <c r="E82" s="169" t="s">
        <v>120</v>
      </c>
      <c r="F82" s="170" t="s">
        <v>121</v>
      </c>
      <c r="G82" s="171" t="s">
        <v>122</v>
      </c>
      <c r="H82" s="172">
        <v>0.221</v>
      </c>
      <c r="I82" s="173"/>
      <c r="J82" s="174">
        <f>ROUND(I82*H82,2)</f>
        <v>0</v>
      </c>
      <c r="K82" s="170" t="s">
        <v>123</v>
      </c>
      <c r="L82" s="35"/>
      <c r="M82" s="175" t="s">
        <v>20</v>
      </c>
      <c r="N82" s="176" t="s">
        <v>49</v>
      </c>
      <c r="O82" s="36"/>
      <c r="P82" s="177">
        <f>O82*H82</f>
        <v>0</v>
      </c>
      <c r="Q82" s="177">
        <v>0</v>
      </c>
      <c r="R82" s="177">
        <f>Q82*H82</f>
        <v>0</v>
      </c>
      <c r="S82" s="177">
        <v>0</v>
      </c>
      <c r="T82" s="178">
        <f>S82*H82</f>
        <v>0</v>
      </c>
      <c r="AR82" s="18" t="s">
        <v>124</v>
      </c>
      <c r="AT82" s="18" t="s">
        <v>119</v>
      </c>
      <c r="AU82" s="18" t="s">
        <v>22</v>
      </c>
      <c r="AY82" s="18" t="s">
        <v>117</v>
      </c>
      <c r="BE82" s="179">
        <f>IF(N82="základní",J82,0)</f>
        <v>0</v>
      </c>
      <c r="BF82" s="179">
        <f>IF(N82="snížená",J82,0)</f>
        <v>0</v>
      </c>
      <c r="BG82" s="179">
        <f>IF(N82="zákl. přenesená",J82,0)</f>
        <v>0</v>
      </c>
      <c r="BH82" s="179">
        <f>IF(N82="sníž. přenesená",J82,0)</f>
        <v>0</v>
      </c>
      <c r="BI82" s="179">
        <f>IF(N82="nulová",J82,0)</f>
        <v>0</v>
      </c>
      <c r="BJ82" s="18" t="s">
        <v>23</v>
      </c>
      <c r="BK82" s="179">
        <f>ROUND(I82*H82,2)</f>
        <v>0</v>
      </c>
      <c r="BL82" s="18" t="s">
        <v>124</v>
      </c>
      <c r="BM82" s="18" t="s">
        <v>125</v>
      </c>
    </row>
    <row r="83" spans="2:65" s="1" customFormat="1" ht="20.45" customHeight="1" x14ac:dyDescent="0.25">
      <c r="B83" s="35"/>
      <c r="D83" s="180" t="s">
        <v>126</v>
      </c>
      <c r="F83" s="181" t="s">
        <v>127</v>
      </c>
      <c r="I83" s="141"/>
      <c r="L83" s="35"/>
      <c r="M83" s="64"/>
      <c r="N83" s="36"/>
      <c r="O83" s="36"/>
      <c r="P83" s="36"/>
      <c r="Q83" s="36"/>
      <c r="R83" s="36"/>
      <c r="S83" s="36"/>
      <c r="T83" s="65"/>
      <c r="AT83" s="18" t="s">
        <v>126</v>
      </c>
      <c r="AU83" s="18" t="s">
        <v>22</v>
      </c>
    </row>
    <row r="84" spans="2:65" s="1" customFormat="1" ht="69.75" customHeight="1" x14ac:dyDescent="0.25">
      <c r="B84" s="35"/>
      <c r="D84" s="180" t="s">
        <v>128</v>
      </c>
      <c r="F84" s="182" t="s">
        <v>129</v>
      </c>
      <c r="G84" s="323"/>
      <c r="H84" s="323"/>
      <c r="I84" s="141"/>
      <c r="J84" s="323"/>
      <c r="K84" s="323"/>
      <c r="L84" s="35"/>
      <c r="M84" s="64"/>
      <c r="N84" s="36"/>
      <c r="O84" s="36"/>
      <c r="P84" s="36"/>
      <c r="Q84" s="36"/>
      <c r="R84" s="36"/>
      <c r="S84" s="36"/>
      <c r="T84" s="65"/>
      <c r="AT84" s="18" t="s">
        <v>128</v>
      </c>
      <c r="AU84" s="18" t="s">
        <v>22</v>
      </c>
    </row>
    <row r="85" spans="2:65" s="11" customFormat="1" ht="20.45" customHeight="1" x14ac:dyDescent="0.25">
      <c r="B85" s="183"/>
      <c r="D85" s="180" t="s">
        <v>130</v>
      </c>
      <c r="E85" s="184" t="s">
        <v>20</v>
      </c>
      <c r="F85" s="185" t="s">
        <v>131</v>
      </c>
      <c r="H85" s="186" t="s">
        <v>20</v>
      </c>
      <c r="I85" s="187"/>
      <c r="L85" s="183"/>
      <c r="M85" s="188"/>
      <c r="N85" s="189"/>
      <c r="O85" s="189"/>
      <c r="P85" s="189"/>
      <c r="Q85" s="189"/>
      <c r="R85" s="189"/>
      <c r="S85" s="189"/>
      <c r="T85" s="190"/>
      <c r="AT85" s="186" t="s">
        <v>130</v>
      </c>
      <c r="AU85" s="186" t="s">
        <v>22</v>
      </c>
      <c r="AV85" s="11" t="s">
        <v>23</v>
      </c>
      <c r="AW85" s="11" t="s">
        <v>42</v>
      </c>
      <c r="AX85" s="11" t="s">
        <v>78</v>
      </c>
      <c r="AY85" s="186" t="s">
        <v>117</v>
      </c>
    </row>
    <row r="86" spans="2:65" s="11" customFormat="1" ht="20.45" customHeight="1" x14ac:dyDescent="0.25">
      <c r="B86" s="183"/>
      <c r="D86" s="180" t="s">
        <v>130</v>
      </c>
      <c r="E86" s="184" t="s">
        <v>20</v>
      </c>
      <c r="F86" s="185" t="s">
        <v>132</v>
      </c>
      <c r="H86" s="186" t="s">
        <v>20</v>
      </c>
      <c r="I86" s="187"/>
      <c r="L86" s="183"/>
      <c r="M86" s="188"/>
      <c r="N86" s="189"/>
      <c r="O86" s="189"/>
      <c r="P86" s="189"/>
      <c r="Q86" s="189"/>
      <c r="R86" s="189"/>
      <c r="S86" s="189"/>
      <c r="T86" s="190"/>
      <c r="AT86" s="186" t="s">
        <v>130</v>
      </c>
      <c r="AU86" s="186" t="s">
        <v>22</v>
      </c>
      <c r="AV86" s="11" t="s">
        <v>23</v>
      </c>
      <c r="AW86" s="11" t="s">
        <v>42</v>
      </c>
      <c r="AX86" s="11" t="s">
        <v>78</v>
      </c>
      <c r="AY86" s="186" t="s">
        <v>117</v>
      </c>
    </row>
    <row r="87" spans="2:65" s="11" customFormat="1" ht="20.45" customHeight="1" x14ac:dyDescent="0.25">
      <c r="B87" s="183"/>
      <c r="D87" s="180" t="s">
        <v>130</v>
      </c>
      <c r="E87" s="184" t="s">
        <v>20</v>
      </c>
      <c r="F87" s="185" t="s">
        <v>133</v>
      </c>
      <c r="H87" s="186" t="s">
        <v>20</v>
      </c>
      <c r="I87" s="187"/>
      <c r="L87" s="183"/>
      <c r="M87" s="188"/>
      <c r="N87" s="189"/>
      <c r="O87" s="189"/>
      <c r="P87" s="189"/>
      <c r="Q87" s="189"/>
      <c r="R87" s="189"/>
      <c r="S87" s="189"/>
      <c r="T87" s="190"/>
      <c r="AT87" s="186" t="s">
        <v>130</v>
      </c>
      <c r="AU87" s="186" t="s">
        <v>22</v>
      </c>
      <c r="AV87" s="11" t="s">
        <v>23</v>
      </c>
      <c r="AW87" s="11" t="s">
        <v>42</v>
      </c>
      <c r="AX87" s="11" t="s">
        <v>78</v>
      </c>
      <c r="AY87" s="186" t="s">
        <v>117</v>
      </c>
    </row>
    <row r="88" spans="2:65" s="12" customFormat="1" ht="20.45" customHeight="1" x14ac:dyDescent="0.25">
      <c r="B88" s="191"/>
      <c r="D88" s="180" t="s">
        <v>130</v>
      </c>
      <c r="E88" s="192" t="s">
        <v>20</v>
      </c>
      <c r="F88" s="193" t="s">
        <v>134</v>
      </c>
      <c r="H88" s="194">
        <v>0.221</v>
      </c>
      <c r="I88" s="195"/>
      <c r="L88" s="191"/>
      <c r="M88" s="196"/>
      <c r="N88" s="197"/>
      <c r="O88" s="197"/>
      <c r="P88" s="197"/>
      <c r="Q88" s="197"/>
      <c r="R88" s="197"/>
      <c r="S88" s="197"/>
      <c r="T88" s="198"/>
      <c r="AT88" s="192" t="s">
        <v>130</v>
      </c>
      <c r="AU88" s="192" t="s">
        <v>22</v>
      </c>
      <c r="AV88" s="12" t="s">
        <v>22</v>
      </c>
      <c r="AW88" s="12" t="s">
        <v>42</v>
      </c>
      <c r="AX88" s="12" t="s">
        <v>78</v>
      </c>
      <c r="AY88" s="192" t="s">
        <v>117</v>
      </c>
    </row>
    <row r="89" spans="2:65" s="13" customFormat="1" ht="20.45" customHeight="1" x14ac:dyDescent="0.25">
      <c r="B89" s="199"/>
      <c r="D89" s="200" t="s">
        <v>130</v>
      </c>
      <c r="E89" s="201" t="s">
        <v>20</v>
      </c>
      <c r="F89" s="202" t="s">
        <v>135</v>
      </c>
      <c r="H89" s="203">
        <v>0.221</v>
      </c>
      <c r="I89" s="204"/>
      <c r="L89" s="199"/>
      <c r="M89" s="205"/>
      <c r="N89" s="206"/>
      <c r="O89" s="206"/>
      <c r="P89" s="206"/>
      <c r="Q89" s="206"/>
      <c r="R89" s="206"/>
      <c r="S89" s="206"/>
      <c r="T89" s="207"/>
      <c r="AT89" s="208" t="s">
        <v>130</v>
      </c>
      <c r="AU89" s="208" t="s">
        <v>22</v>
      </c>
      <c r="AV89" s="13" t="s">
        <v>124</v>
      </c>
      <c r="AW89" s="13" t="s">
        <v>42</v>
      </c>
      <c r="AX89" s="13" t="s">
        <v>23</v>
      </c>
      <c r="AY89" s="208" t="s">
        <v>117</v>
      </c>
    </row>
    <row r="90" spans="2:65" s="1" customFormat="1" ht="20.45" customHeight="1" x14ac:dyDescent="0.25">
      <c r="B90" s="167"/>
      <c r="C90" s="168" t="s">
        <v>22</v>
      </c>
      <c r="D90" s="168" t="s">
        <v>119</v>
      </c>
      <c r="E90" s="169" t="s">
        <v>136</v>
      </c>
      <c r="F90" s="170" t="s">
        <v>137</v>
      </c>
      <c r="G90" s="171" t="s">
        <v>122</v>
      </c>
      <c r="H90" s="172">
        <v>7.3999999999999996E-2</v>
      </c>
      <c r="I90" s="173"/>
      <c r="J90" s="174">
        <f>ROUND(I90*H90,2)</f>
        <v>0</v>
      </c>
      <c r="K90" s="170" t="s">
        <v>123</v>
      </c>
      <c r="L90" s="35"/>
      <c r="M90" s="175" t="s">
        <v>20</v>
      </c>
      <c r="N90" s="176" t="s">
        <v>49</v>
      </c>
      <c r="O90" s="36"/>
      <c r="P90" s="177">
        <f>O90*H90</f>
        <v>0</v>
      </c>
      <c r="Q90" s="177">
        <v>0</v>
      </c>
      <c r="R90" s="177">
        <f>Q90*H90</f>
        <v>0</v>
      </c>
      <c r="S90" s="177">
        <v>0</v>
      </c>
      <c r="T90" s="178">
        <f>S90*H90</f>
        <v>0</v>
      </c>
      <c r="AR90" s="18" t="s">
        <v>124</v>
      </c>
      <c r="AT90" s="18" t="s">
        <v>119</v>
      </c>
      <c r="AU90" s="18" t="s">
        <v>22</v>
      </c>
      <c r="AY90" s="18" t="s">
        <v>117</v>
      </c>
      <c r="BE90" s="179">
        <f>IF(N90="základní",J90,0)</f>
        <v>0</v>
      </c>
      <c r="BF90" s="179">
        <f>IF(N90="snížená",J90,0)</f>
        <v>0</v>
      </c>
      <c r="BG90" s="179">
        <f>IF(N90="zákl. přenesená",J90,0)</f>
        <v>0</v>
      </c>
      <c r="BH90" s="179">
        <f>IF(N90="sníž. přenesená",J90,0)</f>
        <v>0</v>
      </c>
      <c r="BI90" s="179">
        <f>IF(N90="nulová",J90,0)</f>
        <v>0</v>
      </c>
      <c r="BJ90" s="18" t="s">
        <v>23</v>
      </c>
      <c r="BK90" s="179">
        <f>ROUND(I90*H90,2)</f>
        <v>0</v>
      </c>
      <c r="BL90" s="18" t="s">
        <v>124</v>
      </c>
      <c r="BM90" s="18" t="s">
        <v>138</v>
      </c>
    </row>
    <row r="91" spans="2:65" s="1" customFormat="1" ht="20.45" customHeight="1" x14ac:dyDescent="0.25">
      <c r="B91" s="35"/>
      <c r="D91" s="180" t="s">
        <v>126</v>
      </c>
      <c r="F91" s="181" t="s">
        <v>139</v>
      </c>
      <c r="I91" s="141"/>
      <c r="L91" s="35"/>
      <c r="M91" s="64"/>
      <c r="N91" s="36"/>
      <c r="O91" s="36"/>
      <c r="P91" s="36"/>
      <c r="Q91" s="36"/>
      <c r="R91" s="36"/>
      <c r="S91" s="36"/>
      <c r="T91" s="65"/>
      <c r="AT91" s="18" t="s">
        <v>126</v>
      </c>
      <c r="AU91" s="18" t="s">
        <v>22</v>
      </c>
    </row>
    <row r="92" spans="2:65" s="1" customFormat="1" ht="68.25" customHeight="1" x14ac:dyDescent="0.25">
      <c r="B92" s="35"/>
      <c r="D92" s="180" t="s">
        <v>128</v>
      </c>
      <c r="F92" s="182" t="s">
        <v>129</v>
      </c>
      <c r="I92" s="141"/>
      <c r="L92" s="35"/>
      <c r="M92" s="64"/>
      <c r="N92" s="36"/>
      <c r="O92" s="36"/>
      <c r="P92" s="36"/>
      <c r="Q92" s="36"/>
      <c r="R92" s="36"/>
      <c r="S92" s="36"/>
      <c r="T92" s="65"/>
      <c r="AT92" s="18" t="s">
        <v>128</v>
      </c>
      <c r="AU92" s="18" t="s">
        <v>22</v>
      </c>
    </row>
    <row r="93" spans="2:65" s="11" customFormat="1" ht="20.45" customHeight="1" x14ac:dyDescent="0.25">
      <c r="B93" s="183"/>
      <c r="D93" s="180" t="s">
        <v>130</v>
      </c>
      <c r="E93" s="184" t="s">
        <v>20</v>
      </c>
      <c r="F93" s="185" t="s">
        <v>140</v>
      </c>
      <c r="H93" s="186" t="s">
        <v>20</v>
      </c>
      <c r="I93" s="187"/>
      <c r="L93" s="183"/>
      <c r="M93" s="188"/>
      <c r="N93" s="189"/>
      <c r="O93" s="189"/>
      <c r="P93" s="189"/>
      <c r="Q93" s="189"/>
      <c r="R93" s="189"/>
      <c r="S93" s="189"/>
      <c r="T93" s="190"/>
      <c r="AT93" s="186" t="s">
        <v>130</v>
      </c>
      <c r="AU93" s="186" t="s">
        <v>22</v>
      </c>
      <c r="AV93" s="11" t="s">
        <v>23</v>
      </c>
      <c r="AW93" s="11" t="s">
        <v>42</v>
      </c>
      <c r="AX93" s="11" t="s">
        <v>78</v>
      </c>
      <c r="AY93" s="186" t="s">
        <v>117</v>
      </c>
    </row>
    <row r="94" spans="2:65" s="11" customFormat="1" ht="20.45" customHeight="1" x14ac:dyDescent="0.25">
      <c r="B94" s="183"/>
      <c r="D94" s="180" t="s">
        <v>130</v>
      </c>
      <c r="E94" s="184" t="s">
        <v>20</v>
      </c>
      <c r="F94" s="185" t="s">
        <v>132</v>
      </c>
      <c r="H94" s="186" t="s">
        <v>20</v>
      </c>
      <c r="I94" s="187"/>
      <c r="L94" s="183"/>
      <c r="M94" s="188"/>
      <c r="N94" s="189"/>
      <c r="O94" s="189"/>
      <c r="P94" s="189"/>
      <c r="Q94" s="189"/>
      <c r="R94" s="189"/>
      <c r="S94" s="189"/>
      <c r="T94" s="190"/>
      <c r="AT94" s="186" t="s">
        <v>130</v>
      </c>
      <c r="AU94" s="186" t="s">
        <v>22</v>
      </c>
      <c r="AV94" s="11" t="s">
        <v>23</v>
      </c>
      <c r="AW94" s="11" t="s">
        <v>42</v>
      </c>
      <c r="AX94" s="11" t="s">
        <v>78</v>
      </c>
      <c r="AY94" s="186" t="s">
        <v>117</v>
      </c>
    </row>
    <row r="95" spans="2:65" s="11" customFormat="1" ht="20.45" customHeight="1" x14ac:dyDescent="0.25">
      <c r="B95" s="183"/>
      <c r="D95" s="180" t="s">
        <v>130</v>
      </c>
      <c r="E95" s="184" t="s">
        <v>20</v>
      </c>
      <c r="F95" s="185" t="s">
        <v>141</v>
      </c>
      <c r="H95" s="186" t="s">
        <v>20</v>
      </c>
      <c r="I95" s="187"/>
      <c r="L95" s="183"/>
      <c r="M95" s="188"/>
      <c r="N95" s="189"/>
      <c r="O95" s="189"/>
      <c r="P95" s="189"/>
      <c r="Q95" s="189"/>
      <c r="R95" s="189"/>
      <c r="S95" s="189"/>
      <c r="T95" s="190"/>
      <c r="AT95" s="186" t="s">
        <v>130</v>
      </c>
      <c r="AU95" s="186" t="s">
        <v>22</v>
      </c>
      <c r="AV95" s="11" t="s">
        <v>23</v>
      </c>
      <c r="AW95" s="11" t="s">
        <v>42</v>
      </c>
      <c r="AX95" s="11" t="s">
        <v>78</v>
      </c>
      <c r="AY95" s="186" t="s">
        <v>117</v>
      </c>
    </row>
    <row r="96" spans="2:65" s="12" customFormat="1" ht="20.45" customHeight="1" x14ac:dyDescent="0.25">
      <c r="B96" s="191"/>
      <c r="D96" s="180" t="s">
        <v>130</v>
      </c>
      <c r="E96" s="192" t="s">
        <v>20</v>
      </c>
      <c r="F96" s="193" t="s">
        <v>142</v>
      </c>
      <c r="H96" s="194">
        <v>7.3999999999999996E-2</v>
      </c>
      <c r="I96" s="195"/>
      <c r="L96" s="191"/>
      <c r="M96" s="196"/>
      <c r="N96" s="197"/>
      <c r="O96" s="197"/>
      <c r="P96" s="197"/>
      <c r="Q96" s="197"/>
      <c r="R96" s="197"/>
      <c r="S96" s="197"/>
      <c r="T96" s="198"/>
      <c r="AT96" s="192" t="s">
        <v>130</v>
      </c>
      <c r="AU96" s="192" t="s">
        <v>22</v>
      </c>
      <c r="AV96" s="12" t="s">
        <v>22</v>
      </c>
      <c r="AW96" s="12" t="s">
        <v>42</v>
      </c>
      <c r="AX96" s="12" t="s">
        <v>78</v>
      </c>
      <c r="AY96" s="192" t="s">
        <v>117</v>
      </c>
    </row>
    <row r="97" spans="2:65" s="13" customFormat="1" ht="20.45" customHeight="1" x14ac:dyDescent="0.25">
      <c r="B97" s="199"/>
      <c r="D97" s="200" t="s">
        <v>130</v>
      </c>
      <c r="E97" s="201" t="s">
        <v>20</v>
      </c>
      <c r="F97" s="202" t="s">
        <v>135</v>
      </c>
      <c r="H97" s="203">
        <v>7.3999999999999996E-2</v>
      </c>
      <c r="I97" s="204"/>
      <c r="L97" s="199"/>
      <c r="M97" s="205"/>
      <c r="N97" s="206"/>
      <c r="O97" s="206"/>
      <c r="P97" s="206"/>
      <c r="Q97" s="206"/>
      <c r="R97" s="206"/>
      <c r="S97" s="206"/>
      <c r="T97" s="207"/>
      <c r="AT97" s="208" t="s">
        <v>130</v>
      </c>
      <c r="AU97" s="208" t="s">
        <v>22</v>
      </c>
      <c r="AV97" s="13" t="s">
        <v>124</v>
      </c>
      <c r="AW97" s="13" t="s">
        <v>42</v>
      </c>
      <c r="AX97" s="13" t="s">
        <v>23</v>
      </c>
      <c r="AY97" s="208" t="s">
        <v>117</v>
      </c>
    </row>
    <row r="98" spans="2:65" s="1" customFormat="1" ht="20.45" customHeight="1" x14ac:dyDescent="0.25">
      <c r="B98" s="167"/>
      <c r="C98" s="168" t="s">
        <v>143</v>
      </c>
      <c r="D98" s="168" t="s">
        <v>119</v>
      </c>
      <c r="E98" s="169" t="s">
        <v>144</v>
      </c>
      <c r="F98" s="170" t="s">
        <v>145</v>
      </c>
      <c r="G98" s="171" t="s">
        <v>122</v>
      </c>
      <c r="H98" s="172">
        <v>0.25700000000000001</v>
      </c>
      <c r="I98" s="173"/>
      <c r="J98" s="174">
        <f>ROUND(I98*H98,2)</f>
        <v>0</v>
      </c>
      <c r="K98" s="170" t="s">
        <v>123</v>
      </c>
      <c r="L98" s="35"/>
      <c r="M98" s="175" t="s">
        <v>20</v>
      </c>
      <c r="N98" s="176" t="s">
        <v>49</v>
      </c>
      <c r="O98" s="36"/>
      <c r="P98" s="177">
        <f>O98*H98</f>
        <v>0</v>
      </c>
      <c r="Q98" s="177">
        <v>0</v>
      </c>
      <c r="R98" s="177">
        <f>Q98*H98</f>
        <v>0</v>
      </c>
      <c r="S98" s="177">
        <v>0</v>
      </c>
      <c r="T98" s="178">
        <f>S98*H98</f>
        <v>0</v>
      </c>
      <c r="AR98" s="18" t="s">
        <v>124</v>
      </c>
      <c r="AT98" s="18" t="s">
        <v>119</v>
      </c>
      <c r="AU98" s="18" t="s">
        <v>22</v>
      </c>
      <c r="AY98" s="18" t="s">
        <v>117</v>
      </c>
      <c r="BE98" s="179">
        <f>IF(N98="základní",J98,0)</f>
        <v>0</v>
      </c>
      <c r="BF98" s="179">
        <f>IF(N98="snížená",J98,0)</f>
        <v>0</v>
      </c>
      <c r="BG98" s="179">
        <f>IF(N98="zákl. přenesená",J98,0)</f>
        <v>0</v>
      </c>
      <c r="BH98" s="179">
        <f>IF(N98="sníž. přenesená",J98,0)</f>
        <v>0</v>
      </c>
      <c r="BI98" s="179">
        <f>IF(N98="nulová",J98,0)</f>
        <v>0</v>
      </c>
      <c r="BJ98" s="18" t="s">
        <v>23</v>
      </c>
      <c r="BK98" s="179">
        <f>ROUND(I98*H98,2)</f>
        <v>0</v>
      </c>
      <c r="BL98" s="18" t="s">
        <v>124</v>
      </c>
      <c r="BM98" s="18" t="s">
        <v>146</v>
      </c>
    </row>
    <row r="99" spans="2:65" s="1" customFormat="1" ht="28.9" customHeight="1" x14ac:dyDescent="0.25">
      <c r="B99" s="35"/>
      <c r="D99" s="180" t="s">
        <v>126</v>
      </c>
      <c r="F99" s="181" t="s">
        <v>147</v>
      </c>
      <c r="I99" s="141"/>
      <c r="L99" s="35"/>
      <c r="M99" s="64"/>
      <c r="N99" s="36"/>
      <c r="O99" s="36"/>
      <c r="P99" s="36"/>
      <c r="Q99" s="36"/>
      <c r="R99" s="36"/>
      <c r="S99" s="36"/>
      <c r="T99" s="65"/>
      <c r="AT99" s="18" t="s">
        <v>126</v>
      </c>
      <c r="AU99" s="18" t="s">
        <v>22</v>
      </c>
    </row>
    <row r="100" spans="2:65" s="1" customFormat="1" ht="69" customHeight="1" x14ac:dyDescent="0.25">
      <c r="B100" s="35"/>
      <c r="D100" s="180" t="s">
        <v>128</v>
      </c>
      <c r="F100" s="182" t="s">
        <v>148</v>
      </c>
      <c r="I100" s="141"/>
      <c r="L100" s="35"/>
      <c r="M100" s="64"/>
      <c r="N100" s="36"/>
      <c r="O100" s="36"/>
      <c r="P100" s="36"/>
      <c r="Q100" s="36"/>
      <c r="R100" s="36"/>
      <c r="S100" s="36"/>
      <c r="T100" s="65"/>
      <c r="AT100" s="18" t="s">
        <v>128</v>
      </c>
      <c r="AU100" s="18" t="s">
        <v>22</v>
      </c>
    </row>
    <row r="101" spans="2:65" s="11" customFormat="1" ht="20.45" customHeight="1" x14ac:dyDescent="0.25">
      <c r="B101" s="183"/>
      <c r="D101" s="180" t="s">
        <v>130</v>
      </c>
      <c r="E101" s="184" t="s">
        <v>20</v>
      </c>
      <c r="F101" s="185" t="s">
        <v>149</v>
      </c>
      <c r="H101" s="186" t="s">
        <v>20</v>
      </c>
      <c r="I101" s="187"/>
      <c r="L101" s="183"/>
      <c r="M101" s="188"/>
      <c r="N101" s="189"/>
      <c r="O101" s="189"/>
      <c r="P101" s="189"/>
      <c r="Q101" s="189"/>
      <c r="R101" s="189"/>
      <c r="S101" s="189"/>
      <c r="T101" s="190"/>
      <c r="AT101" s="186" t="s">
        <v>130</v>
      </c>
      <c r="AU101" s="186" t="s">
        <v>22</v>
      </c>
      <c r="AV101" s="11" t="s">
        <v>23</v>
      </c>
      <c r="AW101" s="11" t="s">
        <v>42</v>
      </c>
      <c r="AX101" s="11" t="s">
        <v>78</v>
      </c>
      <c r="AY101" s="186" t="s">
        <v>117</v>
      </c>
    </row>
    <row r="102" spans="2:65" s="11" customFormat="1" ht="20.45" customHeight="1" x14ac:dyDescent="0.25">
      <c r="B102" s="183"/>
      <c r="D102" s="180" t="s">
        <v>130</v>
      </c>
      <c r="E102" s="184" t="s">
        <v>20</v>
      </c>
      <c r="F102" s="185" t="s">
        <v>132</v>
      </c>
      <c r="H102" s="186" t="s">
        <v>20</v>
      </c>
      <c r="I102" s="187"/>
      <c r="L102" s="183"/>
      <c r="M102" s="188"/>
      <c r="N102" s="189"/>
      <c r="O102" s="189"/>
      <c r="P102" s="189"/>
      <c r="Q102" s="189"/>
      <c r="R102" s="189"/>
      <c r="S102" s="189"/>
      <c r="T102" s="190"/>
      <c r="AT102" s="186" t="s">
        <v>130</v>
      </c>
      <c r="AU102" s="186" t="s">
        <v>22</v>
      </c>
      <c r="AV102" s="11" t="s">
        <v>23</v>
      </c>
      <c r="AW102" s="11" t="s">
        <v>42</v>
      </c>
      <c r="AX102" s="11" t="s">
        <v>78</v>
      </c>
      <c r="AY102" s="186" t="s">
        <v>117</v>
      </c>
    </row>
    <row r="103" spans="2:65" s="11" customFormat="1" ht="20.45" customHeight="1" x14ac:dyDescent="0.25">
      <c r="B103" s="183"/>
      <c r="D103" s="180" t="s">
        <v>130</v>
      </c>
      <c r="E103" s="184" t="s">
        <v>20</v>
      </c>
      <c r="F103" s="185" t="s">
        <v>150</v>
      </c>
      <c r="H103" s="186" t="s">
        <v>20</v>
      </c>
      <c r="I103" s="187"/>
      <c r="L103" s="183"/>
      <c r="M103" s="188"/>
      <c r="N103" s="189"/>
      <c r="O103" s="189"/>
      <c r="P103" s="189"/>
      <c r="Q103" s="189"/>
      <c r="R103" s="189"/>
      <c r="S103" s="189"/>
      <c r="T103" s="190"/>
      <c r="AT103" s="186" t="s">
        <v>130</v>
      </c>
      <c r="AU103" s="186" t="s">
        <v>22</v>
      </c>
      <c r="AV103" s="11" t="s">
        <v>23</v>
      </c>
      <c r="AW103" s="11" t="s">
        <v>42</v>
      </c>
      <c r="AX103" s="11" t="s">
        <v>78</v>
      </c>
      <c r="AY103" s="186" t="s">
        <v>117</v>
      </c>
    </row>
    <row r="104" spans="2:65" s="11" customFormat="1" ht="20.45" customHeight="1" x14ac:dyDescent="0.25">
      <c r="B104" s="183"/>
      <c r="D104" s="180" t="s">
        <v>130</v>
      </c>
      <c r="E104" s="184" t="s">
        <v>20</v>
      </c>
      <c r="F104" s="185" t="s">
        <v>151</v>
      </c>
      <c r="H104" s="186" t="s">
        <v>20</v>
      </c>
      <c r="I104" s="187"/>
      <c r="L104" s="183"/>
      <c r="M104" s="188"/>
      <c r="N104" s="189"/>
      <c r="O104" s="189"/>
      <c r="P104" s="189"/>
      <c r="Q104" s="189"/>
      <c r="R104" s="189"/>
      <c r="S104" s="189"/>
      <c r="T104" s="190"/>
      <c r="AT104" s="186" t="s">
        <v>130</v>
      </c>
      <c r="AU104" s="186" t="s">
        <v>22</v>
      </c>
      <c r="AV104" s="11" t="s">
        <v>23</v>
      </c>
      <c r="AW104" s="11" t="s">
        <v>42</v>
      </c>
      <c r="AX104" s="11" t="s">
        <v>78</v>
      </c>
      <c r="AY104" s="186" t="s">
        <v>117</v>
      </c>
    </row>
    <row r="105" spans="2:65" s="12" customFormat="1" ht="20.45" customHeight="1" x14ac:dyDescent="0.25">
      <c r="B105" s="191"/>
      <c r="D105" s="180" t="s">
        <v>130</v>
      </c>
      <c r="E105" s="192" t="s">
        <v>20</v>
      </c>
      <c r="F105" s="193" t="s">
        <v>152</v>
      </c>
      <c r="H105" s="194">
        <v>0.25700000000000001</v>
      </c>
      <c r="I105" s="195"/>
      <c r="L105" s="191"/>
      <c r="M105" s="196"/>
      <c r="N105" s="197"/>
      <c r="O105" s="197"/>
      <c r="P105" s="197"/>
      <c r="Q105" s="197"/>
      <c r="R105" s="197"/>
      <c r="S105" s="197"/>
      <c r="T105" s="198"/>
      <c r="AT105" s="192" t="s">
        <v>130</v>
      </c>
      <c r="AU105" s="192" t="s">
        <v>22</v>
      </c>
      <c r="AV105" s="12" t="s">
        <v>22</v>
      </c>
      <c r="AW105" s="12" t="s">
        <v>42</v>
      </c>
      <c r="AX105" s="12" t="s">
        <v>78</v>
      </c>
      <c r="AY105" s="192" t="s">
        <v>117</v>
      </c>
    </row>
    <row r="106" spans="2:65" s="13" customFormat="1" ht="20.45" customHeight="1" x14ac:dyDescent="0.25">
      <c r="B106" s="199"/>
      <c r="D106" s="200" t="s">
        <v>130</v>
      </c>
      <c r="E106" s="201" t="s">
        <v>20</v>
      </c>
      <c r="F106" s="202" t="s">
        <v>135</v>
      </c>
      <c r="H106" s="203">
        <v>0.25700000000000001</v>
      </c>
      <c r="I106" s="204"/>
      <c r="L106" s="199"/>
      <c r="M106" s="205"/>
      <c r="N106" s="206"/>
      <c r="O106" s="206"/>
      <c r="P106" s="206"/>
      <c r="Q106" s="206"/>
      <c r="R106" s="206"/>
      <c r="S106" s="206"/>
      <c r="T106" s="207"/>
      <c r="AT106" s="208" t="s">
        <v>130</v>
      </c>
      <c r="AU106" s="208" t="s">
        <v>22</v>
      </c>
      <c r="AV106" s="13" t="s">
        <v>124</v>
      </c>
      <c r="AW106" s="13" t="s">
        <v>42</v>
      </c>
      <c r="AX106" s="13" t="s">
        <v>23</v>
      </c>
      <c r="AY106" s="208" t="s">
        <v>117</v>
      </c>
    </row>
    <row r="107" spans="2:65" s="1" customFormat="1" ht="28.9" customHeight="1" x14ac:dyDescent="0.25">
      <c r="B107" s="167"/>
      <c r="C107" s="168" t="s">
        <v>124</v>
      </c>
      <c r="D107" s="168" t="s">
        <v>119</v>
      </c>
      <c r="E107" s="169" t="s">
        <v>153</v>
      </c>
      <c r="F107" s="170" t="s">
        <v>154</v>
      </c>
      <c r="G107" s="171" t="s">
        <v>122</v>
      </c>
      <c r="H107" s="172">
        <v>5.7000000000000002E-2</v>
      </c>
      <c r="I107" s="173"/>
      <c r="J107" s="174">
        <f>ROUND(I107*H107,2)</f>
        <v>0</v>
      </c>
      <c r="K107" s="170" t="s">
        <v>123</v>
      </c>
      <c r="L107" s="35"/>
      <c r="M107" s="175" t="s">
        <v>20</v>
      </c>
      <c r="N107" s="176" t="s">
        <v>49</v>
      </c>
      <c r="O107" s="36"/>
      <c r="P107" s="177">
        <f>O107*H107</f>
        <v>0</v>
      </c>
      <c r="Q107" s="177">
        <v>0</v>
      </c>
      <c r="R107" s="177">
        <f>Q107*H107</f>
        <v>0</v>
      </c>
      <c r="S107" s="177">
        <v>0</v>
      </c>
      <c r="T107" s="178">
        <f>S107*H107</f>
        <v>0</v>
      </c>
      <c r="AR107" s="18" t="s">
        <v>124</v>
      </c>
      <c r="AT107" s="18" t="s">
        <v>119</v>
      </c>
      <c r="AU107" s="18" t="s">
        <v>22</v>
      </c>
      <c r="AY107" s="18" t="s">
        <v>117</v>
      </c>
      <c r="BE107" s="179">
        <f>IF(N107="základní",J107,0)</f>
        <v>0</v>
      </c>
      <c r="BF107" s="179">
        <f>IF(N107="snížená",J107,0)</f>
        <v>0</v>
      </c>
      <c r="BG107" s="179">
        <f>IF(N107="zákl. přenesená",J107,0)</f>
        <v>0</v>
      </c>
      <c r="BH107" s="179">
        <f>IF(N107="sníž. přenesená",J107,0)</f>
        <v>0</v>
      </c>
      <c r="BI107" s="179">
        <f>IF(N107="nulová",J107,0)</f>
        <v>0</v>
      </c>
      <c r="BJ107" s="18" t="s">
        <v>23</v>
      </c>
      <c r="BK107" s="179">
        <f>ROUND(I107*H107,2)</f>
        <v>0</v>
      </c>
      <c r="BL107" s="18" t="s">
        <v>124</v>
      </c>
      <c r="BM107" s="18" t="s">
        <v>155</v>
      </c>
    </row>
    <row r="108" spans="2:65" s="1" customFormat="1" ht="28.9" customHeight="1" x14ac:dyDescent="0.25">
      <c r="B108" s="35"/>
      <c r="D108" s="180" t="s">
        <v>126</v>
      </c>
      <c r="F108" s="181" t="s">
        <v>156</v>
      </c>
      <c r="I108" s="141"/>
      <c r="L108" s="35"/>
      <c r="M108" s="64"/>
      <c r="N108" s="36"/>
      <c r="O108" s="36"/>
      <c r="P108" s="36"/>
      <c r="Q108" s="36"/>
      <c r="R108" s="36"/>
      <c r="S108" s="36"/>
      <c r="T108" s="65"/>
      <c r="AT108" s="18" t="s">
        <v>126</v>
      </c>
      <c r="AU108" s="18" t="s">
        <v>22</v>
      </c>
    </row>
    <row r="109" spans="2:65" s="1" customFormat="1" ht="68.25" customHeight="1" x14ac:dyDescent="0.25">
      <c r="B109" s="35"/>
      <c r="D109" s="180" t="s">
        <v>128</v>
      </c>
      <c r="F109" s="182" t="s">
        <v>148</v>
      </c>
      <c r="I109" s="141"/>
      <c r="L109" s="35"/>
      <c r="M109" s="64"/>
      <c r="N109" s="36"/>
      <c r="O109" s="36"/>
      <c r="P109" s="36"/>
      <c r="Q109" s="36"/>
      <c r="R109" s="36"/>
      <c r="S109" s="36"/>
      <c r="T109" s="65"/>
      <c r="AT109" s="18" t="s">
        <v>128</v>
      </c>
      <c r="AU109" s="18" t="s">
        <v>22</v>
      </c>
    </row>
    <row r="110" spans="2:65" s="11" customFormat="1" ht="20.45" customHeight="1" x14ac:dyDescent="0.25">
      <c r="B110" s="183"/>
      <c r="D110" s="180" t="s">
        <v>130</v>
      </c>
      <c r="E110" s="184" t="s">
        <v>20</v>
      </c>
      <c r="F110" s="185" t="s">
        <v>149</v>
      </c>
      <c r="H110" s="186" t="s">
        <v>20</v>
      </c>
      <c r="I110" s="187"/>
      <c r="L110" s="183"/>
      <c r="M110" s="188"/>
      <c r="N110" s="189"/>
      <c r="O110" s="189"/>
      <c r="P110" s="189"/>
      <c r="Q110" s="189"/>
      <c r="R110" s="189"/>
      <c r="S110" s="189"/>
      <c r="T110" s="190"/>
      <c r="AT110" s="186" t="s">
        <v>130</v>
      </c>
      <c r="AU110" s="186" t="s">
        <v>22</v>
      </c>
      <c r="AV110" s="11" t="s">
        <v>23</v>
      </c>
      <c r="AW110" s="11" t="s">
        <v>42</v>
      </c>
      <c r="AX110" s="11" t="s">
        <v>78</v>
      </c>
      <c r="AY110" s="186" t="s">
        <v>117</v>
      </c>
    </row>
    <row r="111" spans="2:65" s="11" customFormat="1" ht="20.45" customHeight="1" x14ac:dyDescent="0.25">
      <c r="B111" s="183"/>
      <c r="D111" s="180" t="s">
        <v>130</v>
      </c>
      <c r="E111" s="184" t="s">
        <v>20</v>
      </c>
      <c r="F111" s="185" t="s">
        <v>132</v>
      </c>
      <c r="H111" s="186" t="s">
        <v>20</v>
      </c>
      <c r="I111" s="187"/>
      <c r="L111" s="183"/>
      <c r="M111" s="188"/>
      <c r="N111" s="189"/>
      <c r="O111" s="189"/>
      <c r="P111" s="189"/>
      <c r="Q111" s="189"/>
      <c r="R111" s="189"/>
      <c r="S111" s="189"/>
      <c r="T111" s="190"/>
      <c r="AT111" s="186" t="s">
        <v>130</v>
      </c>
      <c r="AU111" s="186" t="s">
        <v>22</v>
      </c>
      <c r="AV111" s="11" t="s">
        <v>23</v>
      </c>
      <c r="AW111" s="11" t="s">
        <v>42</v>
      </c>
      <c r="AX111" s="11" t="s">
        <v>78</v>
      </c>
      <c r="AY111" s="186" t="s">
        <v>117</v>
      </c>
    </row>
    <row r="112" spans="2:65" s="11" customFormat="1" ht="20.45" customHeight="1" x14ac:dyDescent="0.25">
      <c r="B112" s="183"/>
      <c r="D112" s="180" t="s">
        <v>130</v>
      </c>
      <c r="E112" s="184" t="s">
        <v>20</v>
      </c>
      <c r="F112" s="185" t="s">
        <v>157</v>
      </c>
      <c r="H112" s="186" t="s">
        <v>20</v>
      </c>
      <c r="I112" s="187"/>
      <c r="L112" s="183"/>
      <c r="M112" s="188"/>
      <c r="N112" s="189"/>
      <c r="O112" s="189"/>
      <c r="P112" s="189"/>
      <c r="Q112" s="189"/>
      <c r="R112" s="189"/>
      <c r="S112" s="189"/>
      <c r="T112" s="190"/>
      <c r="AT112" s="186" t="s">
        <v>130</v>
      </c>
      <c r="AU112" s="186" t="s">
        <v>22</v>
      </c>
      <c r="AV112" s="11" t="s">
        <v>23</v>
      </c>
      <c r="AW112" s="11" t="s">
        <v>42</v>
      </c>
      <c r="AX112" s="11" t="s">
        <v>78</v>
      </c>
      <c r="AY112" s="186" t="s">
        <v>117</v>
      </c>
    </row>
    <row r="113" spans="2:65" s="11" customFormat="1" ht="20.45" customHeight="1" x14ac:dyDescent="0.25">
      <c r="B113" s="183"/>
      <c r="D113" s="180" t="s">
        <v>130</v>
      </c>
      <c r="E113" s="184" t="s">
        <v>20</v>
      </c>
      <c r="F113" s="185" t="s">
        <v>158</v>
      </c>
      <c r="H113" s="186" t="s">
        <v>20</v>
      </c>
      <c r="I113" s="187"/>
      <c r="L113" s="183"/>
      <c r="M113" s="188"/>
      <c r="N113" s="189"/>
      <c r="O113" s="189"/>
      <c r="P113" s="189"/>
      <c r="Q113" s="189"/>
      <c r="R113" s="189"/>
      <c r="S113" s="189"/>
      <c r="T113" s="190"/>
      <c r="AT113" s="186" t="s">
        <v>130</v>
      </c>
      <c r="AU113" s="186" t="s">
        <v>22</v>
      </c>
      <c r="AV113" s="11" t="s">
        <v>23</v>
      </c>
      <c r="AW113" s="11" t="s">
        <v>42</v>
      </c>
      <c r="AX113" s="11" t="s">
        <v>78</v>
      </c>
      <c r="AY113" s="186" t="s">
        <v>117</v>
      </c>
    </row>
    <row r="114" spans="2:65" s="12" customFormat="1" ht="20.45" customHeight="1" x14ac:dyDescent="0.25">
      <c r="B114" s="191"/>
      <c r="D114" s="180" t="s">
        <v>130</v>
      </c>
      <c r="E114" s="192" t="s">
        <v>20</v>
      </c>
      <c r="F114" s="193" t="s">
        <v>159</v>
      </c>
      <c r="H114" s="194">
        <v>5.7000000000000002E-2</v>
      </c>
      <c r="I114" s="195"/>
      <c r="L114" s="191"/>
      <c r="M114" s="196"/>
      <c r="N114" s="197"/>
      <c r="O114" s="197"/>
      <c r="P114" s="197"/>
      <c r="Q114" s="197"/>
      <c r="R114" s="197"/>
      <c r="S114" s="197"/>
      <c r="T114" s="198"/>
      <c r="AT114" s="192" t="s">
        <v>130</v>
      </c>
      <c r="AU114" s="192" t="s">
        <v>22</v>
      </c>
      <c r="AV114" s="12" t="s">
        <v>22</v>
      </c>
      <c r="AW114" s="12" t="s">
        <v>42</v>
      </c>
      <c r="AX114" s="12" t="s">
        <v>78</v>
      </c>
      <c r="AY114" s="192" t="s">
        <v>117</v>
      </c>
    </row>
    <row r="115" spans="2:65" s="13" customFormat="1" ht="20.45" customHeight="1" x14ac:dyDescent="0.25">
      <c r="B115" s="199"/>
      <c r="D115" s="200" t="s">
        <v>130</v>
      </c>
      <c r="E115" s="201" t="s">
        <v>20</v>
      </c>
      <c r="F115" s="202" t="s">
        <v>135</v>
      </c>
      <c r="H115" s="203">
        <v>5.7000000000000002E-2</v>
      </c>
      <c r="I115" s="204"/>
      <c r="L115" s="199"/>
      <c r="M115" s="205"/>
      <c r="N115" s="206"/>
      <c r="O115" s="206"/>
      <c r="P115" s="206"/>
      <c r="Q115" s="206"/>
      <c r="R115" s="206"/>
      <c r="S115" s="206"/>
      <c r="T115" s="207"/>
      <c r="AT115" s="208" t="s">
        <v>130</v>
      </c>
      <c r="AU115" s="208" t="s">
        <v>22</v>
      </c>
      <c r="AV115" s="13" t="s">
        <v>124</v>
      </c>
      <c r="AW115" s="13" t="s">
        <v>42</v>
      </c>
      <c r="AX115" s="13" t="s">
        <v>23</v>
      </c>
      <c r="AY115" s="208" t="s">
        <v>117</v>
      </c>
    </row>
    <row r="116" spans="2:65" s="1" customFormat="1" ht="28.9" customHeight="1" x14ac:dyDescent="0.25">
      <c r="B116" s="167"/>
      <c r="C116" s="168" t="s">
        <v>160</v>
      </c>
      <c r="D116" s="168" t="s">
        <v>119</v>
      </c>
      <c r="E116" s="169" t="s">
        <v>493</v>
      </c>
      <c r="F116" s="170" t="s">
        <v>494</v>
      </c>
      <c r="G116" s="171" t="s">
        <v>161</v>
      </c>
      <c r="H116" s="172">
        <v>2644</v>
      </c>
      <c r="I116" s="173"/>
      <c r="J116" s="174">
        <f>ROUND(I116*H116,2)</f>
        <v>0</v>
      </c>
      <c r="K116" s="170" t="s">
        <v>123</v>
      </c>
      <c r="L116" s="35"/>
      <c r="M116" s="175" t="s">
        <v>20</v>
      </c>
      <c r="N116" s="176" t="s">
        <v>49</v>
      </c>
      <c r="O116" s="36"/>
      <c r="P116" s="177">
        <f>O116*H116</f>
        <v>0</v>
      </c>
      <c r="Q116" s="177">
        <v>0</v>
      </c>
      <c r="R116" s="177">
        <f>Q116*H116</f>
        <v>0</v>
      </c>
      <c r="S116" s="177">
        <v>0</v>
      </c>
      <c r="T116" s="178">
        <f>S116*H116</f>
        <v>0</v>
      </c>
      <c r="AR116" s="18" t="s">
        <v>124</v>
      </c>
      <c r="AT116" s="18" t="s">
        <v>119</v>
      </c>
      <c r="AU116" s="18" t="s">
        <v>22</v>
      </c>
      <c r="AY116" s="18" t="s">
        <v>117</v>
      </c>
      <c r="BE116" s="179">
        <f>IF(N116="základní",J116,0)</f>
        <v>0</v>
      </c>
      <c r="BF116" s="179">
        <f>IF(N116="snížená",J116,0)</f>
        <v>0</v>
      </c>
      <c r="BG116" s="179">
        <f>IF(N116="zákl. přenesená",J116,0)</f>
        <v>0</v>
      </c>
      <c r="BH116" s="179">
        <f>IF(N116="sníž. přenesená",J116,0)</f>
        <v>0</v>
      </c>
      <c r="BI116" s="179">
        <f>IF(N116="nulová",J116,0)</f>
        <v>0</v>
      </c>
      <c r="BJ116" s="18" t="s">
        <v>23</v>
      </c>
      <c r="BK116" s="179">
        <f>ROUND(I116*H116,2)</f>
        <v>0</v>
      </c>
      <c r="BL116" s="18" t="s">
        <v>124</v>
      </c>
      <c r="BM116" s="18" t="s">
        <v>162</v>
      </c>
    </row>
    <row r="117" spans="2:65" s="1" customFormat="1" ht="40.15" customHeight="1" x14ac:dyDescent="0.25">
      <c r="B117" s="35"/>
      <c r="D117" s="180" t="s">
        <v>126</v>
      </c>
      <c r="F117" s="181" t="s">
        <v>163</v>
      </c>
      <c r="I117" s="141"/>
      <c r="L117" s="35"/>
      <c r="M117" s="64"/>
      <c r="N117" s="36"/>
      <c r="O117" s="36"/>
      <c r="P117" s="36"/>
      <c r="Q117" s="36"/>
      <c r="R117" s="36"/>
      <c r="S117" s="36"/>
      <c r="T117" s="65"/>
      <c r="AT117" s="18" t="s">
        <v>126</v>
      </c>
      <c r="AU117" s="18" t="s">
        <v>22</v>
      </c>
    </row>
    <row r="118" spans="2:65" s="1" customFormat="1" ht="66" customHeight="1" x14ac:dyDescent="0.25">
      <c r="B118" s="35"/>
      <c r="D118" s="180" t="s">
        <v>128</v>
      </c>
      <c r="F118" s="182" t="s">
        <v>164</v>
      </c>
      <c r="I118" s="141"/>
      <c r="L118" s="35"/>
      <c r="M118" s="64"/>
      <c r="N118" s="36"/>
      <c r="O118" s="36"/>
      <c r="P118" s="36"/>
      <c r="Q118" s="36"/>
      <c r="R118" s="36"/>
      <c r="S118" s="36"/>
      <c r="T118" s="65"/>
      <c r="AT118" s="18" t="s">
        <v>128</v>
      </c>
      <c r="AU118" s="18" t="s">
        <v>22</v>
      </c>
    </row>
    <row r="119" spans="2:65" s="12" customFormat="1" ht="20.45" customHeight="1" x14ac:dyDescent="0.25">
      <c r="B119" s="191"/>
      <c r="D119" s="180" t="s">
        <v>130</v>
      </c>
      <c r="E119" s="192" t="s">
        <v>20</v>
      </c>
      <c r="F119" s="193" t="s">
        <v>165</v>
      </c>
      <c r="H119" s="194">
        <v>2644</v>
      </c>
      <c r="I119" s="195"/>
      <c r="L119" s="191"/>
      <c r="M119" s="196"/>
      <c r="N119" s="197"/>
      <c r="O119" s="197"/>
      <c r="P119" s="197"/>
      <c r="Q119" s="197"/>
      <c r="R119" s="197"/>
      <c r="S119" s="197"/>
      <c r="T119" s="198"/>
      <c r="AT119" s="192" t="s">
        <v>130</v>
      </c>
      <c r="AU119" s="192" t="s">
        <v>22</v>
      </c>
      <c r="AV119" s="12" t="s">
        <v>22</v>
      </c>
      <c r="AW119" s="12" t="s">
        <v>42</v>
      </c>
      <c r="AX119" s="12" t="s">
        <v>78</v>
      </c>
      <c r="AY119" s="192" t="s">
        <v>117</v>
      </c>
    </row>
    <row r="120" spans="2:65" s="13" customFormat="1" ht="20.45" customHeight="1" x14ac:dyDescent="0.25">
      <c r="B120" s="199"/>
      <c r="D120" s="200" t="s">
        <v>130</v>
      </c>
      <c r="E120" s="201" t="s">
        <v>20</v>
      </c>
      <c r="F120" s="202" t="s">
        <v>135</v>
      </c>
      <c r="H120" s="203">
        <v>2644</v>
      </c>
      <c r="I120" s="204"/>
      <c r="L120" s="199"/>
      <c r="M120" s="205"/>
      <c r="N120" s="206"/>
      <c r="O120" s="206"/>
      <c r="P120" s="206"/>
      <c r="Q120" s="206"/>
      <c r="R120" s="206"/>
      <c r="S120" s="206"/>
      <c r="T120" s="207"/>
      <c r="AT120" s="208" t="s">
        <v>130</v>
      </c>
      <c r="AU120" s="208" t="s">
        <v>22</v>
      </c>
      <c r="AV120" s="13" t="s">
        <v>124</v>
      </c>
      <c r="AW120" s="13" t="s">
        <v>42</v>
      </c>
      <c r="AX120" s="13" t="s">
        <v>23</v>
      </c>
      <c r="AY120" s="208" t="s">
        <v>117</v>
      </c>
    </row>
    <row r="121" spans="2:65" s="1" customFormat="1" ht="20.45" customHeight="1" x14ac:dyDescent="0.25">
      <c r="B121" s="167"/>
      <c r="C121" s="168" t="s">
        <v>166</v>
      </c>
      <c r="D121" s="168" t="s">
        <v>119</v>
      </c>
      <c r="E121" s="169" t="s">
        <v>167</v>
      </c>
      <c r="F121" s="170" t="s">
        <v>168</v>
      </c>
      <c r="G121" s="171" t="s">
        <v>169</v>
      </c>
      <c r="H121" s="172">
        <v>400</v>
      </c>
      <c r="I121" s="173"/>
      <c r="J121" s="174">
        <f>ROUND(I121*H121,2)</f>
        <v>0</v>
      </c>
      <c r="K121" s="170" t="s">
        <v>123</v>
      </c>
      <c r="L121" s="35"/>
      <c r="M121" s="175" t="s">
        <v>20</v>
      </c>
      <c r="N121" s="176" t="s">
        <v>49</v>
      </c>
      <c r="O121" s="36"/>
      <c r="P121" s="177">
        <f>O121*H121</f>
        <v>0</v>
      </c>
      <c r="Q121" s="177">
        <v>0</v>
      </c>
      <c r="R121" s="177">
        <f>Q121*H121</f>
        <v>0</v>
      </c>
      <c r="S121" s="177">
        <v>0</v>
      </c>
      <c r="T121" s="178">
        <f>S121*H121</f>
        <v>0</v>
      </c>
      <c r="AR121" s="18" t="s">
        <v>124</v>
      </c>
      <c r="AT121" s="18" t="s">
        <v>119</v>
      </c>
      <c r="AU121" s="18" t="s">
        <v>22</v>
      </c>
      <c r="AY121" s="18" t="s">
        <v>117</v>
      </c>
      <c r="BE121" s="179">
        <f>IF(N121="základní",J121,0)</f>
        <v>0</v>
      </c>
      <c r="BF121" s="179">
        <f>IF(N121="snížená",J121,0)</f>
        <v>0</v>
      </c>
      <c r="BG121" s="179">
        <f>IF(N121="zákl. přenesená",J121,0)</f>
        <v>0</v>
      </c>
      <c r="BH121" s="179">
        <f>IF(N121="sníž. přenesená",J121,0)</f>
        <v>0</v>
      </c>
      <c r="BI121" s="179">
        <f>IF(N121="nulová",J121,0)</f>
        <v>0</v>
      </c>
      <c r="BJ121" s="18" t="s">
        <v>23</v>
      </c>
      <c r="BK121" s="179">
        <f>ROUND(I121*H121,2)</f>
        <v>0</v>
      </c>
      <c r="BL121" s="18" t="s">
        <v>124</v>
      </c>
      <c r="BM121" s="18" t="s">
        <v>170</v>
      </c>
    </row>
    <row r="122" spans="2:65" s="1" customFormat="1" ht="28.9" customHeight="1" x14ac:dyDescent="0.25">
      <c r="B122" s="35"/>
      <c r="D122" s="180" t="s">
        <v>126</v>
      </c>
      <c r="F122" s="181" t="s">
        <v>171</v>
      </c>
      <c r="I122" s="141"/>
      <c r="L122" s="35"/>
      <c r="M122" s="64"/>
      <c r="N122" s="36"/>
      <c r="O122" s="36"/>
      <c r="P122" s="36"/>
      <c r="Q122" s="36"/>
      <c r="R122" s="36"/>
      <c r="S122" s="36"/>
      <c r="T122" s="65"/>
      <c r="AT122" s="18" t="s">
        <v>126</v>
      </c>
      <c r="AU122" s="18" t="s">
        <v>22</v>
      </c>
    </row>
    <row r="123" spans="2:65" s="1" customFormat="1" ht="226.5" customHeight="1" x14ac:dyDescent="0.25">
      <c r="B123" s="35"/>
      <c r="D123" s="180" t="s">
        <v>128</v>
      </c>
      <c r="F123" s="182" t="s">
        <v>172</v>
      </c>
      <c r="I123" s="141"/>
      <c r="L123" s="35"/>
      <c r="M123" s="64"/>
      <c r="N123" s="36"/>
      <c r="O123" s="36"/>
      <c r="P123" s="36"/>
      <c r="Q123" s="36"/>
      <c r="R123" s="36"/>
      <c r="S123" s="36"/>
      <c r="T123" s="65"/>
      <c r="AT123" s="18" t="s">
        <v>128</v>
      </c>
      <c r="AU123" s="18" t="s">
        <v>22</v>
      </c>
    </row>
    <row r="124" spans="2:65" s="11" customFormat="1" ht="20.45" customHeight="1" x14ac:dyDescent="0.25">
      <c r="B124" s="183"/>
      <c r="D124" s="180" t="s">
        <v>130</v>
      </c>
      <c r="E124" s="184" t="s">
        <v>20</v>
      </c>
      <c r="F124" s="185" t="s">
        <v>173</v>
      </c>
      <c r="H124" s="186" t="s">
        <v>20</v>
      </c>
      <c r="I124" s="187"/>
      <c r="L124" s="183"/>
      <c r="M124" s="188"/>
      <c r="N124" s="189"/>
      <c r="O124" s="189"/>
      <c r="P124" s="189"/>
      <c r="Q124" s="189"/>
      <c r="R124" s="189"/>
      <c r="S124" s="189"/>
      <c r="T124" s="190"/>
      <c r="AT124" s="186" t="s">
        <v>130</v>
      </c>
      <c r="AU124" s="186" t="s">
        <v>22</v>
      </c>
      <c r="AV124" s="11" t="s">
        <v>23</v>
      </c>
      <c r="AW124" s="11" t="s">
        <v>42</v>
      </c>
      <c r="AX124" s="11" t="s">
        <v>78</v>
      </c>
      <c r="AY124" s="186" t="s">
        <v>117</v>
      </c>
    </row>
    <row r="125" spans="2:65" s="11" customFormat="1" ht="20.45" customHeight="1" x14ac:dyDescent="0.25">
      <c r="B125" s="183"/>
      <c r="D125" s="180" t="s">
        <v>130</v>
      </c>
      <c r="E125" s="184" t="s">
        <v>20</v>
      </c>
      <c r="F125" s="185" t="s">
        <v>174</v>
      </c>
      <c r="H125" s="186" t="s">
        <v>20</v>
      </c>
      <c r="I125" s="187"/>
      <c r="L125" s="183"/>
      <c r="M125" s="188"/>
      <c r="N125" s="189"/>
      <c r="O125" s="189"/>
      <c r="P125" s="189"/>
      <c r="Q125" s="189"/>
      <c r="R125" s="189"/>
      <c r="S125" s="189"/>
      <c r="T125" s="190"/>
      <c r="AT125" s="186" t="s">
        <v>130</v>
      </c>
      <c r="AU125" s="186" t="s">
        <v>22</v>
      </c>
      <c r="AV125" s="11" t="s">
        <v>23</v>
      </c>
      <c r="AW125" s="11" t="s">
        <v>42</v>
      </c>
      <c r="AX125" s="11" t="s">
        <v>78</v>
      </c>
      <c r="AY125" s="186" t="s">
        <v>117</v>
      </c>
    </row>
    <row r="126" spans="2:65" s="11" customFormat="1" ht="20.45" customHeight="1" x14ac:dyDescent="0.25">
      <c r="B126" s="183"/>
      <c r="D126" s="180" t="s">
        <v>130</v>
      </c>
      <c r="E126" s="184" t="s">
        <v>20</v>
      </c>
      <c r="F126" s="185" t="s">
        <v>175</v>
      </c>
      <c r="H126" s="186" t="s">
        <v>20</v>
      </c>
      <c r="I126" s="187"/>
      <c r="L126" s="183"/>
      <c r="M126" s="188"/>
      <c r="N126" s="189"/>
      <c r="O126" s="189"/>
      <c r="P126" s="189"/>
      <c r="Q126" s="189"/>
      <c r="R126" s="189"/>
      <c r="S126" s="189"/>
      <c r="T126" s="190"/>
      <c r="AT126" s="186" t="s">
        <v>130</v>
      </c>
      <c r="AU126" s="186" t="s">
        <v>22</v>
      </c>
      <c r="AV126" s="11" t="s">
        <v>23</v>
      </c>
      <c r="AW126" s="11" t="s">
        <v>42</v>
      </c>
      <c r="AX126" s="11" t="s">
        <v>78</v>
      </c>
      <c r="AY126" s="186" t="s">
        <v>117</v>
      </c>
    </row>
    <row r="127" spans="2:65" s="11" customFormat="1" ht="20.45" customHeight="1" x14ac:dyDescent="0.25">
      <c r="B127" s="183"/>
      <c r="D127" s="180" t="s">
        <v>130</v>
      </c>
      <c r="E127" s="184" t="s">
        <v>20</v>
      </c>
      <c r="F127" s="185" t="s">
        <v>176</v>
      </c>
      <c r="H127" s="186" t="s">
        <v>20</v>
      </c>
      <c r="I127" s="187"/>
      <c r="L127" s="183"/>
      <c r="M127" s="188"/>
      <c r="N127" s="189"/>
      <c r="O127" s="189"/>
      <c r="P127" s="189"/>
      <c r="Q127" s="189"/>
      <c r="R127" s="189"/>
      <c r="S127" s="189"/>
      <c r="T127" s="190"/>
      <c r="AT127" s="186" t="s">
        <v>130</v>
      </c>
      <c r="AU127" s="186" t="s">
        <v>22</v>
      </c>
      <c r="AV127" s="11" t="s">
        <v>23</v>
      </c>
      <c r="AW127" s="11" t="s">
        <v>42</v>
      </c>
      <c r="AX127" s="11" t="s">
        <v>78</v>
      </c>
      <c r="AY127" s="186" t="s">
        <v>117</v>
      </c>
    </row>
    <row r="128" spans="2:65" s="11" customFormat="1" ht="20.45" customHeight="1" x14ac:dyDescent="0.25">
      <c r="B128" s="183"/>
      <c r="D128" s="180" t="s">
        <v>130</v>
      </c>
      <c r="E128" s="184" t="s">
        <v>20</v>
      </c>
      <c r="F128" s="185" t="s">
        <v>177</v>
      </c>
      <c r="H128" s="186" t="s">
        <v>20</v>
      </c>
      <c r="I128" s="187"/>
      <c r="L128" s="183"/>
      <c r="M128" s="188"/>
      <c r="N128" s="189"/>
      <c r="O128" s="189"/>
      <c r="P128" s="189"/>
      <c r="Q128" s="189"/>
      <c r="R128" s="189"/>
      <c r="S128" s="189"/>
      <c r="T128" s="190"/>
      <c r="AT128" s="186" t="s">
        <v>130</v>
      </c>
      <c r="AU128" s="186" t="s">
        <v>22</v>
      </c>
      <c r="AV128" s="11" t="s">
        <v>23</v>
      </c>
      <c r="AW128" s="11" t="s">
        <v>42</v>
      </c>
      <c r="AX128" s="11" t="s">
        <v>78</v>
      </c>
      <c r="AY128" s="186" t="s">
        <v>117</v>
      </c>
    </row>
    <row r="129" spans="2:65" s="11" customFormat="1" ht="20.45" customHeight="1" x14ac:dyDescent="0.25">
      <c r="B129" s="183"/>
      <c r="D129" s="180" t="s">
        <v>130</v>
      </c>
      <c r="E129" s="184" t="s">
        <v>20</v>
      </c>
      <c r="F129" s="185" t="s">
        <v>178</v>
      </c>
      <c r="H129" s="186" t="s">
        <v>20</v>
      </c>
      <c r="I129" s="187"/>
      <c r="L129" s="183"/>
      <c r="M129" s="188"/>
      <c r="N129" s="189"/>
      <c r="O129" s="189"/>
      <c r="P129" s="189"/>
      <c r="Q129" s="189"/>
      <c r="R129" s="189"/>
      <c r="S129" s="189"/>
      <c r="T129" s="190"/>
      <c r="AT129" s="186" t="s">
        <v>130</v>
      </c>
      <c r="AU129" s="186" t="s">
        <v>22</v>
      </c>
      <c r="AV129" s="11" t="s">
        <v>23</v>
      </c>
      <c r="AW129" s="11" t="s">
        <v>42</v>
      </c>
      <c r="AX129" s="11" t="s">
        <v>78</v>
      </c>
      <c r="AY129" s="186" t="s">
        <v>117</v>
      </c>
    </row>
    <row r="130" spans="2:65" s="11" customFormat="1" ht="20.45" customHeight="1" x14ac:dyDescent="0.25">
      <c r="B130" s="183"/>
      <c r="D130" s="180" t="s">
        <v>130</v>
      </c>
      <c r="E130" s="184" t="s">
        <v>20</v>
      </c>
      <c r="F130" s="185" t="s">
        <v>179</v>
      </c>
      <c r="H130" s="186" t="s">
        <v>20</v>
      </c>
      <c r="I130" s="187"/>
      <c r="L130" s="183"/>
      <c r="M130" s="188"/>
      <c r="N130" s="189"/>
      <c r="O130" s="189"/>
      <c r="P130" s="189"/>
      <c r="Q130" s="189"/>
      <c r="R130" s="189"/>
      <c r="S130" s="189"/>
      <c r="T130" s="190"/>
      <c r="AT130" s="186" t="s">
        <v>130</v>
      </c>
      <c r="AU130" s="186" t="s">
        <v>22</v>
      </c>
      <c r="AV130" s="11" t="s">
        <v>23</v>
      </c>
      <c r="AW130" s="11" t="s">
        <v>42</v>
      </c>
      <c r="AX130" s="11" t="s">
        <v>78</v>
      </c>
      <c r="AY130" s="186" t="s">
        <v>117</v>
      </c>
    </row>
    <row r="131" spans="2:65" s="11" customFormat="1" ht="20.45" customHeight="1" x14ac:dyDescent="0.25">
      <c r="B131" s="183"/>
      <c r="D131" s="180" t="s">
        <v>130</v>
      </c>
      <c r="E131" s="184" t="s">
        <v>20</v>
      </c>
      <c r="F131" s="185" t="s">
        <v>180</v>
      </c>
      <c r="H131" s="186" t="s">
        <v>20</v>
      </c>
      <c r="I131" s="187"/>
      <c r="L131" s="183"/>
      <c r="M131" s="188"/>
      <c r="N131" s="189"/>
      <c r="O131" s="189"/>
      <c r="P131" s="189"/>
      <c r="Q131" s="189"/>
      <c r="R131" s="189"/>
      <c r="S131" s="189"/>
      <c r="T131" s="190"/>
      <c r="AT131" s="186" t="s">
        <v>130</v>
      </c>
      <c r="AU131" s="186" t="s">
        <v>22</v>
      </c>
      <c r="AV131" s="11" t="s">
        <v>23</v>
      </c>
      <c r="AW131" s="11" t="s">
        <v>42</v>
      </c>
      <c r="AX131" s="11" t="s">
        <v>78</v>
      </c>
      <c r="AY131" s="186" t="s">
        <v>117</v>
      </c>
    </row>
    <row r="132" spans="2:65" s="12" customFormat="1" ht="20.45" customHeight="1" x14ac:dyDescent="0.25">
      <c r="B132" s="191"/>
      <c r="D132" s="180" t="s">
        <v>130</v>
      </c>
      <c r="E132" s="192" t="s">
        <v>20</v>
      </c>
      <c r="F132" s="193" t="s">
        <v>181</v>
      </c>
      <c r="H132" s="194">
        <v>400</v>
      </c>
      <c r="I132" s="195"/>
      <c r="L132" s="191"/>
      <c r="M132" s="196"/>
      <c r="N132" s="197"/>
      <c r="O132" s="197"/>
      <c r="P132" s="197"/>
      <c r="Q132" s="197"/>
      <c r="R132" s="197"/>
      <c r="S132" s="197"/>
      <c r="T132" s="198"/>
      <c r="AT132" s="192" t="s">
        <v>130</v>
      </c>
      <c r="AU132" s="192" t="s">
        <v>22</v>
      </c>
      <c r="AV132" s="12" t="s">
        <v>22</v>
      </c>
      <c r="AW132" s="12" t="s">
        <v>42</v>
      </c>
      <c r="AX132" s="12" t="s">
        <v>78</v>
      </c>
      <c r="AY132" s="192" t="s">
        <v>117</v>
      </c>
    </row>
    <row r="133" spans="2:65" s="13" customFormat="1" ht="20.45" customHeight="1" x14ac:dyDescent="0.25">
      <c r="B133" s="199"/>
      <c r="D133" s="200" t="s">
        <v>130</v>
      </c>
      <c r="E133" s="201" t="s">
        <v>20</v>
      </c>
      <c r="F133" s="202" t="s">
        <v>135</v>
      </c>
      <c r="H133" s="203">
        <v>400</v>
      </c>
      <c r="I133" s="204"/>
      <c r="L133" s="199"/>
      <c r="M133" s="205"/>
      <c r="N133" s="206"/>
      <c r="O133" s="206"/>
      <c r="P133" s="206"/>
      <c r="Q133" s="206"/>
      <c r="R133" s="206"/>
      <c r="S133" s="206"/>
      <c r="T133" s="207"/>
      <c r="AT133" s="208" t="s">
        <v>130</v>
      </c>
      <c r="AU133" s="208" t="s">
        <v>22</v>
      </c>
      <c r="AV133" s="13" t="s">
        <v>124</v>
      </c>
      <c r="AW133" s="13" t="s">
        <v>42</v>
      </c>
      <c r="AX133" s="13" t="s">
        <v>23</v>
      </c>
      <c r="AY133" s="208" t="s">
        <v>117</v>
      </c>
    </row>
    <row r="134" spans="2:65" s="1" customFormat="1" ht="20.45" customHeight="1" x14ac:dyDescent="0.25">
      <c r="B134" s="167"/>
      <c r="C134" s="168" t="s">
        <v>182</v>
      </c>
      <c r="D134" s="168" t="s">
        <v>119</v>
      </c>
      <c r="E134" s="169" t="s">
        <v>183</v>
      </c>
      <c r="F134" s="170" t="s">
        <v>184</v>
      </c>
      <c r="G134" s="171" t="s">
        <v>169</v>
      </c>
      <c r="H134" s="172">
        <v>120</v>
      </c>
      <c r="I134" s="173"/>
      <c r="J134" s="174">
        <f>ROUND(I134*H134,2)</f>
        <v>0</v>
      </c>
      <c r="K134" s="170" t="s">
        <v>123</v>
      </c>
      <c r="L134" s="35"/>
      <c r="M134" s="175" t="s">
        <v>20</v>
      </c>
      <c r="N134" s="176" t="s">
        <v>49</v>
      </c>
      <c r="O134" s="36"/>
      <c r="P134" s="177">
        <f>O134*H134</f>
        <v>0</v>
      </c>
      <c r="Q134" s="177">
        <v>0</v>
      </c>
      <c r="R134" s="177">
        <f>Q134*H134</f>
        <v>0</v>
      </c>
      <c r="S134" s="177">
        <v>0</v>
      </c>
      <c r="T134" s="178">
        <f>S134*H134</f>
        <v>0</v>
      </c>
      <c r="AR134" s="18" t="s">
        <v>124</v>
      </c>
      <c r="AT134" s="18" t="s">
        <v>119</v>
      </c>
      <c r="AU134" s="18" t="s">
        <v>22</v>
      </c>
      <c r="AY134" s="18" t="s">
        <v>117</v>
      </c>
      <c r="BE134" s="179">
        <f>IF(N134="základní",J134,0)</f>
        <v>0</v>
      </c>
      <c r="BF134" s="179">
        <f>IF(N134="snížená",J134,0)</f>
        <v>0</v>
      </c>
      <c r="BG134" s="179">
        <f>IF(N134="zákl. přenesená",J134,0)</f>
        <v>0</v>
      </c>
      <c r="BH134" s="179">
        <f>IF(N134="sníž. přenesená",J134,0)</f>
        <v>0</v>
      </c>
      <c r="BI134" s="179">
        <f>IF(N134="nulová",J134,0)</f>
        <v>0</v>
      </c>
      <c r="BJ134" s="18" t="s">
        <v>23</v>
      </c>
      <c r="BK134" s="179">
        <f>ROUND(I134*H134,2)</f>
        <v>0</v>
      </c>
      <c r="BL134" s="18" t="s">
        <v>124</v>
      </c>
      <c r="BM134" s="18" t="s">
        <v>185</v>
      </c>
    </row>
    <row r="135" spans="2:65" s="1" customFormat="1" ht="40.15" customHeight="1" x14ac:dyDescent="0.25">
      <c r="B135" s="35"/>
      <c r="D135" s="180" t="s">
        <v>126</v>
      </c>
      <c r="F135" s="181" t="s">
        <v>186</v>
      </c>
      <c r="I135" s="141"/>
      <c r="L135" s="35"/>
      <c r="M135" s="64"/>
      <c r="N135" s="36"/>
      <c r="O135" s="36"/>
      <c r="P135" s="36"/>
      <c r="Q135" s="36"/>
      <c r="R135" s="36"/>
      <c r="S135" s="36"/>
      <c r="T135" s="65"/>
      <c r="AT135" s="18" t="s">
        <v>126</v>
      </c>
      <c r="AU135" s="18" t="s">
        <v>22</v>
      </c>
    </row>
    <row r="136" spans="2:65" s="1" customFormat="1" ht="228.75" customHeight="1" x14ac:dyDescent="0.25">
      <c r="B136" s="35"/>
      <c r="D136" s="180" t="s">
        <v>128</v>
      </c>
      <c r="F136" s="182" t="s">
        <v>172</v>
      </c>
      <c r="I136" s="141"/>
      <c r="L136" s="35"/>
      <c r="M136" s="64"/>
      <c r="N136" s="36"/>
      <c r="O136" s="36"/>
      <c r="P136" s="36"/>
      <c r="Q136" s="36"/>
      <c r="R136" s="36"/>
      <c r="S136" s="36"/>
      <c r="T136" s="65"/>
      <c r="AT136" s="18" t="s">
        <v>128</v>
      </c>
      <c r="AU136" s="18" t="s">
        <v>22</v>
      </c>
    </row>
    <row r="137" spans="2:65" s="11" customFormat="1" ht="20.45" customHeight="1" x14ac:dyDescent="0.25">
      <c r="B137" s="183"/>
      <c r="D137" s="180" t="s">
        <v>130</v>
      </c>
      <c r="E137" s="184" t="s">
        <v>20</v>
      </c>
      <c r="F137" s="185" t="s">
        <v>187</v>
      </c>
      <c r="H137" s="186" t="s">
        <v>20</v>
      </c>
      <c r="I137" s="187"/>
      <c r="L137" s="183"/>
      <c r="M137" s="188"/>
      <c r="N137" s="189"/>
      <c r="O137" s="189"/>
      <c r="P137" s="189"/>
      <c r="Q137" s="189"/>
      <c r="R137" s="189"/>
      <c r="S137" s="189"/>
      <c r="T137" s="190"/>
      <c r="AT137" s="186" t="s">
        <v>130</v>
      </c>
      <c r="AU137" s="186" t="s">
        <v>22</v>
      </c>
      <c r="AV137" s="11" t="s">
        <v>23</v>
      </c>
      <c r="AW137" s="11" t="s">
        <v>42</v>
      </c>
      <c r="AX137" s="11" t="s">
        <v>78</v>
      </c>
      <c r="AY137" s="186" t="s">
        <v>117</v>
      </c>
    </row>
    <row r="138" spans="2:65" s="11" customFormat="1" ht="20.45" customHeight="1" x14ac:dyDescent="0.25">
      <c r="B138" s="183"/>
      <c r="D138" s="180" t="s">
        <v>130</v>
      </c>
      <c r="E138" s="184" t="s">
        <v>20</v>
      </c>
      <c r="F138" s="185" t="s">
        <v>188</v>
      </c>
      <c r="H138" s="186" t="s">
        <v>20</v>
      </c>
      <c r="I138" s="187"/>
      <c r="L138" s="183"/>
      <c r="M138" s="188"/>
      <c r="N138" s="189"/>
      <c r="O138" s="189"/>
      <c r="P138" s="189"/>
      <c r="Q138" s="189"/>
      <c r="R138" s="189"/>
      <c r="S138" s="189"/>
      <c r="T138" s="190"/>
      <c r="AT138" s="186" t="s">
        <v>130</v>
      </c>
      <c r="AU138" s="186" t="s">
        <v>22</v>
      </c>
      <c r="AV138" s="11" t="s">
        <v>23</v>
      </c>
      <c r="AW138" s="11" t="s">
        <v>42</v>
      </c>
      <c r="AX138" s="11" t="s">
        <v>78</v>
      </c>
      <c r="AY138" s="186" t="s">
        <v>117</v>
      </c>
    </row>
    <row r="139" spans="2:65" s="11" customFormat="1" ht="20.45" customHeight="1" x14ac:dyDescent="0.25">
      <c r="B139" s="183"/>
      <c r="D139" s="180" t="s">
        <v>130</v>
      </c>
      <c r="E139" s="184" t="s">
        <v>20</v>
      </c>
      <c r="F139" s="185" t="s">
        <v>189</v>
      </c>
      <c r="H139" s="186" t="s">
        <v>20</v>
      </c>
      <c r="I139" s="187"/>
      <c r="L139" s="183"/>
      <c r="M139" s="188"/>
      <c r="N139" s="189"/>
      <c r="O139" s="189"/>
      <c r="P139" s="189"/>
      <c r="Q139" s="189"/>
      <c r="R139" s="189"/>
      <c r="S139" s="189"/>
      <c r="T139" s="190"/>
      <c r="AT139" s="186" t="s">
        <v>130</v>
      </c>
      <c r="AU139" s="186" t="s">
        <v>22</v>
      </c>
      <c r="AV139" s="11" t="s">
        <v>23</v>
      </c>
      <c r="AW139" s="11" t="s">
        <v>42</v>
      </c>
      <c r="AX139" s="11" t="s">
        <v>78</v>
      </c>
      <c r="AY139" s="186" t="s">
        <v>117</v>
      </c>
    </row>
    <row r="140" spans="2:65" s="11" customFormat="1" ht="20.45" customHeight="1" x14ac:dyDescent="0.25">
      <c r="B140" s="183"/>
      <c r="D140" s="180" t="s">
        <v>130</v>
      </c>
      <c r="E140" s="184" t="s">
        <v>20</v>
      </c>
      <c r="F140" s="185" t="s">
        <v>190</v>
      </c>
      <c r="H140" s="186" t="s">
        <v>20</v>
      </c>
      <c r="I140" s="187"/>
      <c r="L140" s="183"/>
      <c r="M140" s="188"/>
      <c r="N140" s="189"/>
      <c r="O140" s="189"/>
      <c r="P140" s="189"/>
      <c r="Q140" s="189"/>
      <c r="R140" s="189"/>
      <c r="S140" s="189"/>
      <c r="T140" s="190"/>
      <c r="AT140" s="186" t="s">
        <v>130</v>
      </c>
      <c r="AU140" s="186" t="s">
        <v>22</v>
      </c>
      <c r="AV140" s="11" t="s">
        <v>23</v>
      </c>
      <c r="AW140" s="11" t="s">
        <v>42</v>
      </c>
      <c r="AX140" s="11" t="s">
        <v>78</v>
      </c>
      <c r="AY140" s="186" t="s">
        <v>117</v>
      </c>
    </row>
    <row r="141" spans="2:65" s="11" customFormat="1" ht="20.45" customHeight="1" x14ac:dyDescent="0.25">
      <c r="B141" s="183"/>
      <c r="D141" s="180" t="s">
        <v>130</v>
      </c>
      <c r="E141" s="184" t="s">
        <v>20</v>
      </c>
      <c r="F141" s="185" t="s">
        <v>191</v>
      </c>
      <c r="H141" s="186" t="s">
        <v>20</v>
      </c>
      <c r="I141" s="187"/>
      <c r="L141" s="183"/>
      <c r="M141" s="188"/>
      <c r="N141" s="189"/>
      <c r="O141" s="189"/>
      <c r="P141" s="189"/>
      <c r="Q141" s="189"/>
      <c r="R141" s="189"/>
      <c r="S141" s="189"/>
      <c r="T141" s="190"/>
      <c r="AT141" s="186" t="s">
        <v>130</v>
      </c>
      <c r="AU141" s="186" t="s">
        <v>22</v>
      </c>
      <c r="AV141" s="11" t="s">
        <v>23</v>
      </c>
      <c r="AW141" s="11" t="s">
        <v>42</v>
      </c>
      <c r="AX141" s="11" t="s">
        <v>78</v>
      </c>
      <c r="AY141" s="186" t="s">
        <v>117</v>
      </c>
    </row>
    <row r="142" spans="2:65" s="11" customFormat="1" ht="20.45" customHeight="1" x14ac:dyDescent="0.25">
      <c r="B142" s="183"/>
      <c r="D142" s="180" t="s">
        <v>130</v>
      </c>
      <c r="E142" s="184" t="s">
        <v>20</v>
      </c>
      <c r="F142" s="185" t="s">
        <v>179</v>
      </c>
      <c r="H142" s="186" t="s">
        <v>20</v>
      </c>
      <c r="I142" s="187"/>
      <c r="L142" s="183"/>
      <c r="M142" s="188"/>
      <c r="N142" s="189"/>
      <c r="O142" s="189"/>
      <c r="P142" s="189"/>
      <c r="Q142" s="189"/>
      <c r="R142" s="189"/>
      <c r="S142" s="189"/>
      <c r="T142" s="190"/>
      <c r="AT142" s="186" t="s">
        <v>130</v>
      </c>
      <c r="AU142" s="186" t="s">
        <v>22</v>
      </c>
      <c r="AV142" s="11" t="s">
        <v>23</v>
      </c>
      <c r="AW142" s="11" t="s">
        <v>42</v>
      </c>
      <c r="AX142" s="11" t="s">
        <v>78</v>
      </c>
      <c r="AY142" s="186" t="s">
        <v>117</v>
      </c>
    </row>
    <row r="143" spans="2:65" s="12" customFormat="1" ht="20.45" customHeight="1" x14ac:dyDescent="0.25">
      <c r="B143" s="191"/>
      <c r="D143" s="180" t="s">
        <v>130</v>
      </c>
      <c r="E143" s="192" t="s">
        <v>20</v>
      </c>
      <c r="F143" s="193" t="s">
        <v>192</v>
      </c>
      <c r="H143" s="194">
        <v>120</v>
      </c>
      <c r="I143" s="195"/>
      <c r="L143" s="191"/>
      <c r="M143" s="196"/>
      <c r="N143" s="197"/>
      <c r="O143" s="197"/>
      <c r="P143" s="197"/>
      <c r="Q143" s="197"/>
      <c r="R143" s="197"/>
      <c r="S143" s="197"/>
      <c r="T143" s="198"/>
      <c r="AT143" s="192" t="s">
        <v>130</v>
      </c>
      <c r="AU143" s="192" t="s">
        <v>22</v>
      </c>
      <c r="AV143" s="12" t="s">
        <v>22</v>
      </c>
      <c r="AW143" s="12" t="s">
        <v>42</v>
      </c>
      <c r="AX143" s="12" t="s">
        <v>78</v>
      </c>
      <c r="AY143" s="192" t="s">
        <v>117</v>
      </c>
    </row>
    <row r="144" spans="2:65" s="13" customFormat="1" ht="20.45" customHeight="1" x14ac:dyDescent="0.25">
      <c r="B144" s="199"/>
      <c r="D144" s="200" t="s">
        <v>130</v>
      </c>
      <c r="E144" s="201" t="s">
        <v>20</v>
      </c>
      <c r="F144" s="202" t="s">
        <v>135</v>
      </c>
      <c r="H144" s="203">
        <v>120</v>
      </c>
      <c r="I144" s="204"/>
      <c r="L144" s="199"/>
      <c r="M144" s="205"/>
      <c r="N144" s="206"/>
      <c r="O144" s="206"/>
      <c r="P144" s="206"/>
      <c r="Q144" s="206"/>
      <c r="R144" s="206"/>
      <c r="S144" s="206"/>
      <c r="T144" s="207"/>
      <c r="AT144" s="208" t="s">
        <v>130</v>
      </c>
      <c r="AU144" s="208" t="s">
        <v>22</v>
      </c>
      <c r="AV144" s="13" t="s">
        <v>124</v>
      </c>
      <c r="AW144" s="13" t="s">
        <v>42</v>
      </c>
      <c r="AX144" s="13" t="s">
        <v>23</v>
      </c>
      <c r="AY144" s="208" t="s">
        <v>117</v>
      </c>
    </row>
    <row r="145" spans="2:65" s="1" customFormat="1" ht="28.9" customHeight="1" x14ac:dyDescent="0.25">
      <c r="B145" s="167"/>
      <c r="C145" s="168" t="s">
        <v>193</v>
      </c>
      <c r="D145" s="168" t="s">
        <v>119</v>
      </c>
      <c r="E145" s="169" t="s">
        <v>194</v>
      </c>
      <c r="F145" s="170" t="s">
        <v>195</v>
      </c>
      <c r="G145" s="171" t="s">
        <v>169</v>
      </c>
      <c r="H145" s="172">
        <v>490</v>
      </c>
      <c r="I145" s="173"/>
      <c r="J145" s="174">
        <f>ROUND(I145*H145,2)</f>
        <v>0</v>
      </c>
      <c r="K145" s="170" t="s">
        <v>123</v>
      </c>
      <c r="L145" s="35"/>
      <c r="M145" s="175" t="s">
        <v>20</v>
      </c>
      <c r="N145" s="176" t="s">
        <v>49</v>
      </c>
      <c r="O145" s="36"/>
      <c r="P145" s="177">
        <f>O145*H145</f>
        <v>0</v>
      </c>
      <c r="Q145" s="177">
        <v>0</v>
      </c>
      <c r="R145" s="177">
        <f>Q145*H145</f>
        <v>0</v>
      </c>
      <c r="S145" s="177">
        <v>0</v>
      </c>
      <c r="T145" s="178">
        <f>S145*H145</f>
        <v>0</v>
      </c>
      <c r="AR145" s="18" t="s">
        <v>124</v>
      </c>
      <c r="AT145" s="18" t="s">
        <v>119</v>
      </c>
      <c r="AU145" s="18" t="s">
        <v>22</v>
      </c>
      <c r="AY145" s="18" t="s">
        <v>117</v>
      </c>
      <c r="BE145" s="179">
        <f>IF(N145="základní",J145,0)</f>
        <v>0</v>
      </c>
      <c r="BF145" s="179">
        <f>IF(N145="snížená",J145,0)</f>
        <v>0</v>
      </c>
      <c r="BG145" s="179">
        <f>IF(N145="zákl. přenesená",J145,0)</f>
        <v>0</v>
      </c>
      <c r="BH145" s="179">
        <f>IF(N145="sníž. přenesená",J145,0)</f>
        <v>0</v>
      </c>
      <c r="BI145" s="179">
        <f>IF(N145="nulová",J145,0)</f>
        <v>0</v>
      </c>
      <c r="BJ145" s="18" t="s">
        <v>23</v>
      </c>
      <c r="BK145" s="179">
        <f>ROUND(I145*H145,2)</f>
        <v>0</v>
      </c>
      <c r="BL145" s="18" t="s">
        <v>124</v>
      </c>
      <c r="BM145" s="18" t="s">
        <v>196</v>
      </c>
    </row>
    <row r="146" spans="2:65" s="1" customFormat="1" ht="40.15" customHeight="1" x14ac:dyDescent="0.25">
      <c r="B146" s="35"/>
      <c r="D146" s="180" t="s">
        <v>126</v>
      </c>
      <c r="F146" s="181" t="s">
        <v>197</v>
      </c>
      <c r="I146" s="141"/>
      <c r="L146" s="35"/>
      <c r="M146" s="64"/>
      <c r="N146" s="36"/>
      <c r="O146" s="36"/>
      <c r="P146" s="36"/>
      <c r="Q146" s="36"/>
      <c r="R146" s="36"/>
      <c r="S146" s="36"/>
      <c r="T146" s="65"/>
      <c r="AT146" s="18" t="s">
        <v>126</v>
      </c>
      <c r="AU146" s="18" t="s">
        <v>22</v>
      </c>
    </row>
    <row r="147" spans="2:65" s="1" customFormat="1" ht="147.75" customHeight="1" x14ac:dyDescent="0.25">
      <c r="B147" s="35"/>
      <c r="D147" s="180" t="s">
        <v>128</v>
      </c>
      <c r="F147" s="182" t="s">
        <v>198</v>
      </c>
      <c r="I147" s="141"/>
      <c r="L147" s="35"/>
      <c r="M147" s="64"/>
      <c r="N147" s="36"/>
      <c r="O147" s="36"/>
      <c r="P147" s="36"/>
      <c r="Q147" s="36"/>
      <c r="R147" s="36"/>
      <c r="S147" s="36"/>
      <c r="T147" s="65"/>
      <c r="AT147" s="18" t="s">
        <v>128</v>
      </c>
      <c r="AU147" s="18" t="s">
        <v>22</v>
      </c>
    </row>
    <row r="148" spans="2:65" s="11" customFormat="1" ht="20.45" customHeight="1" x14ac:dyDescent="0.25">
      <c r="B148" s="183"/>
      <c r="D148" s="180" t="s">
        <v>130</v>
      </c>
      <c r="E148" s="184" t="s">
        <v>20</v>
      </c>
      <c r="F148" s="185" t="s">
        <v>199</v>
      </c>
      <c r="H148" s="186" t="s">
        <v>20</v>
      </c>
      <c r="I148" s="187"/>
      <c r="L148" s="183"/>
      <c r="M148" s="188"/>
      <c r="N148" s="189"/>
      <c r="O148" s="189"/>
      <c r="P148" s="189"/>
      <c r="Q148" s="189"/>
      <c r="R148" s="189"/>
      <c r="S148" s="189"/>
      <c r="T148" s="190"/>
      <c r="AT148" s="186" t="s">
        <v>130</v>
      </c>
      <c r="AU148" s="186" t="s">
        <v>22</v>
      </c>
      <c r="AV148" s="11" t="s">
        <v>23</v>
      </c>
      <c r="AW148" s="11" t="s">
        <v>42</v>
      </c>
      <c r="AX148" s="11" t="s">
        <v>78</v>
      </c>
      <c r="AY148" s="186" t="s">
        <v>117</v>
      </c>
    </row>
    <row r="149" spans="2:65" s="11" customFormat="1" ht="28.9" customHeight="1" x14ac:dyDescent="0.25">
      <c r="B149" s="183"/>
      <c r="D149" s="180" t="s">
        <v>130</v>
      </c>
      <c r="E149" s="184" t="s">
        <v>20</v>
      </c>
      <c r="F149" s="185" t="s">
        <v>200</v>
      </c>
      <c r="H149" s="186" t="s">
        <v>20</v>
      </c>
      <c r="I149" s="187"/>
      <c r="L149" s="183"/>
      <c r="M149" s="188"/>
      <c r="N149" s="189"/>
      <c r="O149" s="189"/>
      <c r="P149" s="189"/>
      <c r="Q149" s="189"/>
      <c r="R149" s="189"/>
      <c r="S149" s="189"/>
      <c r="T149" s="190"/>
      <c r="AT149" s="186" t="s">
        <v>130</v>
      </c>
      <c r="AU149" s="186" t="s">
        <v>22</v>
      </c>
      <c r="AV149" s="11" t="s">
        <v>23</v>
      </c>
      <c r="AW149" s="11" t="s">
        <v>42</v>
      </c>
      <c r="AX149" s="11" t="s">
        <v>78</v>
      </c>
      <c r="AY149" s="186" t="s">
        <v>117</v>
      </c>
    </row>
    <row r="150" spans="2:65" s="11" customFormat="1" ht="20.45" customHeight="1" x14ac:dyDescent="0.25">
      <c r="B150" s="183"/>
      <c r="D150" s="180" t="s">
        <v>130</v>
      </c>
      <c r="E150" s="184" t="s">
        <v>20</v>
      </c>
      <c r="F150" s="185" t="s">
        <v>201</v>
      </c>
      <c r="H150" s="186" t="s">
        <v>20</v>
      </c>
      <c r="I150" s="187"/>
      <c r="L150" s="183"/>
      <c r="M150" s="188"/>
      <c r="N150" s="189"/>
      <c r="O150" s="189"/>
      <c r="P150" s="189"/>
      <c r="Q150" s="189"/>
      <c r="R150" s="189"/>
      <c r="S150" s="189"/>
      <c r="T150" s="190"/>
      <c r="AT150" s="186" t="s">
        <v>130</v>
      </c>
      <c r="AU150" s="186" t="s">
        <v>22</v>
      </c>
      <c r="AV150" s="11" t="s">
        <v>23</v>
      </c>
      <c r="AW150" s="11" t="s">
        <v>42</v>
      </c>
      <c r="AX150" s="11" t="s">
        <v>78</v>
      </c>
      <c r="AY150" s="186" t="s">
        <v>117</v>
      </c>
    </row>
    <row r="151" spans="2:65" s="11" customFormat="1" ht="20.45" customHeight="1" x14ac:dyDescent="0.25">
      <c r="B151" s="183"/>
      <c r="D151" s="180" t="s">
        <v>130</v>
      </c>
      <c r="E151" s="184" t="s">
        <v>20</v>
      </c>
      <c r="F151" s="185" t="s">
        <v>202</v>
      </c>
      <c r="H151" s="186" t="s">
        <v>20</v>
      </c>
      <c r="I151" s="187"/>
      <c r="L151" s="183"/>
      <c r="M151" s="188"/>
      <c r="N151" s="189"/>
      <c r="O151" s="189"/>
      <c r="P151" s="189"/>
      <c r="Q151" s="189"/>
      <c r="R151" s="189"/>
      <c r="S151" s="189"/>
      <c r="T151" s="190"/>
      <c r="AT151" s="186" t="s">
        <v>130</v>
      </c>
      <c r="AU151" s="186" t="s">
        <v>22</v>
      </c>
      <c r="AV151" s="11" t="s">
        <v>23</v>
      </c>
      <c r="AW151" s="11" t="s">
        <v>42</v>
      </c>
      <c r="AX151" s="11" t="s">
        <v>78</v>
      </c>
      <c r="AY151" s="186" t="s">
        <v>117</v>
      </c>
    </row>
    <row r="152" spans="2:65" s="11" customFormat="1" ht="20.45" customHeight="1" x14ac:dyDescent="0.25">
      <c r="B152" s="183"/>
      <c r="D152" s="180" t="s">
        <v>130</v>
      </c>
      <c r="E152" s="184" t="s">
        <v>20</v>
      </c>
      <c r="F152" s="185" t="s">
        <v>203</v>
      </c>
      <c r="H152" s="186" t="s">
        <v>20</v>
      </c>
      <c r="I152" s="187"/>
      <c r="L152" s="183"/>
      <c r="M152" s="188"/>
      <c r="N152" s="189"/>
      <c r="O152" s="189"/>
      <c r="P152" s="189"/>
      <c r="Q152" s="189"/>
      <c r="R152" s="189"/>
      <c r="S152" s="189"/>
      <c r="T152" s="190"/>
      <c r="AT152" s="186" t="s">
        <v>130</v>
      </c>
      <c r="AU152" s="186" t="s">
        <v>22</v>
      </c>
      <c r="AV152" s="11" t="s">
        <v>23</v>
      </c>
      <c r="AW152" s="11" t="s">
        <v>42</v>
      </c>
      <c r="AX152" s="11" t="s">
        <v>78</v>
      </c>
      <c r="AY152" s="186" t="s">
        <v>117</v>
      </c>
    </row>
    <row r="153" spans="2:65" s="11" customFormat="1" ht="20.45" customHeight="1" x14ac:dyDescent="0.25">
      <c r="B153" s="183"/>
      <c r="D153" s="180" t="s">
        <v>130</v>
      </c>
      <c r="E153" s="184" t="s">
        <v>20</v>
      </c>
      <c r="F153" s="185" t="s">
        <v>179</v>
      </c>
      <c r="H153" s="186" t="s">
        <v>20</v>
      </c>
      <c r="I153" s="187"/>
      <c r="L153" s="183"/>
      <c r="M153" s="188"/>
      <c r="N153" s="189"/>
      <c r="O153" s="189"/>
      <c r="P153" s="189"/>
      <c r="Q153" s="189"/>
      <c r="R153" s="189"/>
      <c r="S153" s="189"/>
      <c r="T153" s="190"/>
      <c r="AT153" s="186" t="s">
        <v>130</v>
      </c>
      <c r="AU153" s="186" t="s">
        <v>22</v>
      </c>
      <c r="AV153" s="11" t="s">
        <v>23</v>
      </c>
      <c r="AW153" s="11" t="s">
        <v>42</v>
      </c>
      <c r="AX153" s="11" t="s">
        <v>78</v>
      </c>
      <c r="AY153" s="186" t="s">
        <v>117</v>
      </c>
    </row>
    <row r="154" spans="2:65" s="11" customFormat="1" ht="20.45" customHeight="1" x14ac:dyDescent="0.25">
      <c r="B154" s="183"/>
      <c r="D154" s="180" t="s">
        <v>130</v>
      </c>
      <c r="E154" s="184" t="s">
        <v>20</v>
      </c>
      <c r="F154" s="185" t="s">
        <v>180</v>
      </c>
      <c r="H154" s="186" t="s">
        <v>20</v>
      </c>
      <c r="I154" s="187"/>
      <c r="L154" s="183"/>
      <c r="M154" s="188"/>
      <c r="N154" s="189"/>
      <c r="O154" s="189"/>
      <c r="P154" s="189"/>
      <c r="Q154" s="189"/>
      <c r="R154" s="189"/>
      <c r="S154" s="189"/>
      <c r="T154" s="190"/>
      <c r="AT154" s="186" t="s">
        <v>130</v>
      </c>
      <c r="AU154" s="186" t="s">
        <v>22</v>
      </c>
      <c r="AV154" s="11" t="s">
        <v>23</v>
      </c>
      <c r="AW154" s="11" t="s">
        <v>42</v>
      </c>
      <c r="AX154" s="11" t="s">
        <v>78</v>
      </c>
      <c r="AY154" s="186" t="s">
        <v>117</v>
      </c>
    </row>
    <row r="155" spans="2:65" s="12" customFormat="1" ht="20.45" customHeight="1" x14ac:dyDescent="0.25">
      <c r="B155" s="191"/>
      <c r="D155" s="180" t="s">
        <v>130</v>
      </c>
      <c r="E155" s="192" t="s">
        <v>20</v>
      </c>
      <c r="F155" s="193" t="s">
        <v>204</v>
      </c>
      <c r="H155" s="194">
        <v>490</v>
      </c>
      <c r="I155" s="195"/>
      <c r="L155" s="191"/>
      <c r="M155" s="196"/>
      <c r="N155" s="197"/>
      <c r="O155" s="197"/>
      <c r="P155" s="197"/>
      <c r="Q155" s="197"/>
      <c r="R155" s="197"/>
      <c r="S155" s="197"/>
      <c r="T155" s="198"/>
      <c r="AT155" s="192" t="s">
        <v>130</v>
      </c>
      <c r="AU155" s="192" t="s">
        <v>22</v>
      </c>
      <c r="AV155" s="12" t="s">
        <v>22</v>
      </c>
      <c r="AW155" s="12" t="s">
        <v>42</v>
      </c>
      <c r="AX155" s="12" t="s">
        <v>78</v>
      </c>
      <c r="AY155" s="192" t="s">
        <v>117</v>
      </c>
    </row>
    <row r="156" spans="2:65" s="13" customFormat="1" ht="20.45" customHeight="1" x14ac:dyDescent="0.25">
      <c r="B156" s="199"/>
      <c r="D156" s="200" t="s">
        <v>130</v>
      </c>
      <c r="E156" s="201" t="s">
        <v>20</v>
      </c>
      <c r="F156" s="202" t="s">
        <v>135</v>
      </c>
      <c r="H156" s="203">
        <v>490</v>
      </c>
      <c r="I156" s="204"/>
      <c r="L156" s="199"/>
      <c r="M156" s="205"/>
      <c r="N156" s="206"/>
      <c r="O156" s="206"/>
      <c r="P156" s="206"/>
      <c r="Q156" s="206"/>
      <c r="R156" s="206"/>
      <c r="S156" s="206"/>
      <c r="T156" s="207"/>
      <c r="AT156" s="208" t="s">
        <v>130</v>
      </c>
      <c r="AU156" s="208" t="s">
        <v>22</v>
      </c>
      <c r="AV156" s="13" t="s">
        <v>124</v>
      </c>
      <c r="AW156" s="13" t="s">
        <v>42</v>
      </c>
      <c r="AX156" s="13" t="s">
        <v>23</v>
      </c>
      <c r="AY156" s="208" t="s">
        <v>117</v>
      </c>
    </row>
    <row r="157" spans="2:65" s="1" customFormat="1" ht="20.45" customHeight="1" x14ac:dyDescent="0.25">
      <c r="B157" s="167"/>
      <c r="C157" s="168" t="s">
        <v>205</v>
      </c>
      <c r="D157" s="168" t="s">
        <v>119</v>
      </c>
      <c r="E157" s="169" t="s">
        <v>206</v>
      </c>
      <c r="F157" s="170" t="s">
        <v>207</v>
      </c>
      <c r="G157" s="171" t="s">
        <v>169</v>
      </c>
      <c r="H157" s="172">
        <v>58.44</v>
      </c>
      <c r="I157" s="173"/>
      <c r="J157" s="174">
        <f>ROUND(I157*H157,2)</f>
        <v>0</v>
      </c>
      <c r="K157" s="170" t="s">
        <v>20</v>
      </c>
      <c r="L157" s="35"/>
      <c r="M157" s="175" t="s">
        <v>20</v>
      </c>
      <c r="N157" s="176" t="s">
        <v>49</v>
      </c>
      <c r="O157" s="36"/>
      <c r="P157" s="177">
        <f>O157*H157</f>
        <v>0</v>
      </c>
      <c r="Q157" s="177">
        <v>0</v>
      </c>
      <c r="R157" s="177">
        <f>Q157*H157</f>
        <v>0</v>
      </c>
      <c r="S157" s="177">
        <v>0</v>
      </c>
      <c r="T157" s="178">
        <f>S157*H157</f>
        <v>0</v>
      </c>
      <c r="AR157" s="18" t="s">
        <v>124</v>
      </c>
      <c r="AT157" s="18" t="s">
        <v>119</v>
      </c>
      <c r="AU157" s="18" t="s">
        <v>22</v>
      </c>
      <c r="AY157" s="18" t="s">
        <v>117</v>
      </c>
      <c r="BE157" s="179">
        <f>IF(N157="základní",J157,0)</f>
        <v>0</v>
      </c>
      <c r="BF157" s="179">
        <f>IF(N157="snížená",J157,0)</f>
        <v>0</v>
      </c>
      <c r="BG157" s="179">
        <f>IF(N157="zákl. přenesená",J157,0)</f>
        <v>0</v>
      </c>
      <c r="BH157" s="179">
        <f>IF(N157="sníž. přenesená",J157,0)</f>
        <v>0</v>
      </c>
      <c r="BI157" s="179">
        <f>IF(N157="nulová",J157,0)</f>
        <v>0</v>
      </c>
      <c r="BJ157" s="18" t="s">
        <v>23</v>
      </c>
      <c r="BK157" s="179">
        <f>ROUND(I157*H157,2)</f>
        <v>0</v>
      </c>
      <c r="BL157" s="18" t="s">
        <v>124</v>
      </c>
      <c r="BM157" s="18" t="s">
        <v>208</v>
      </c>
    </row>
    <row r="158" spans="2:65" s="1" customFormat="1" ht="30.75" customHeight="1" x14ac:dyDescent="0.25">
      <c r="B158" s="35"/>
      <c r="D158" s="180" t="s">
        <v>126</v>
      </c>
      <c r="F158" s="181" t="s">
        <v>197</v>
      </c>
      <c r="I158" s="141"/>
      <c r="L158" s="35"/>
      <c r="M158" s="64"/>
      <c r="N158" s="36"/>
      <c r="O158" s="36"/>
      <c r="P158" s="36"/>
      <c r="Q158" s="36"/>
      <c r="R158" s="36"/>
      <c r="S158" s="36"/>
      <c r="T158" s="65"/>
      <c r="AT158" s="18" t="s">
        <v>126</v>
      </c>
      <c r="AU158" s="18" t="s">
        <v>22</v>
      </c>
    </row>
    <row r="159" spans="2:65" s="11" customFormat="1" ht="20.45" customHeight="1" x14ac:dyDescent="0.25">
      <c r="B159" s="183"/>
      <c r="D159" s="180" t="s">
        <v>130</v>
      </c>
      <c r="E159" s="184" t="s">
        <v>20</v>
      </c>
      <c r="F159" s="185" t="s">
        <v>209</v>
      </c>
      <c r="H159" s="186" t="s">
        <v>20</v>
      </c>
      <c r="I159" s="187"/>
      <c r="L159" s="183"/>
      <c r="M159" s="188"/>
      <c r="N159" s="189"/>
      <c r="O159" s="189"/>
      <c r="P159" s="189"/>
      <c r="Q159" s="189"/>
      <c r="R159" s="189"/>
      <c r="S159" s="189"/>
      <c r="T159" s="190"/>
      <c r="AT159" s="186" t="s">
        <v>130</v>
      </c>
      <c r="AU159" s="186" t="s">
        <v>22</v>
      </c>
      <c r="AV159" s="11" t="s">
        <v>23</v>
      </c>
      <c r="AW159" s="11" t="s">
        <v>42</v>
      </c>
      <c r="AX159" s="11" t="s">
        <v>78</v>
      </c>
      <c r="AY159" s="186" t="s">
        <v>117</v>
      </c>
    </row>
    <row r="160" spans="2:65" s="11" customFormat="1" ht="20.45" customHeight="1" x14ac:dyDescent="0.25">
      <c r="B160" s="183"/>
      <c r="D160" s="180" t="s">
        <v>130</v>
      </c>
      <c r="E160" s="184" t="s">
        <v>20</v>
      </c>
      <c r="F160" s="185" t="s">
        <v>210</v>
      </c>
      <c r="H160" s="186" t="s">
        <v>20</v>
      </c>
      <c r="I160" s="187"/>
      <c r="L160" s="183"/>
      <c r="M160" s="188"/>
      <c r="N160" s="189"/>
      <c r="O160" s="189"/>
      <c r="P160" s="189"/>
      <c r="Q160" s="189"/>
      <c r="R160" s="189"/>
      <c r="S160" s="189"/>
      <c r="T160" s="190"/>
      <c r="AT160" s="186" t="s">
        <v>130</v>
      </c>
      <c r="AU160" s="186" t="s">
        <v>22</v>
      </c>
      <c r="AV160" s="11" t="s">
        <v>23</v>
      </c>
      <c r="AW160" s="11" t="s">
        <v>42</v>
      </c>
      <c r="AX160" s="11" t="s">
        <v>78</v>
      </c>
      <c r="AY160" s="186" t="s">
        <v>117</v>
      </c>
    </row>
    <row r="161" spans="2:65" s="11" customFormat="1" ht="20.45" customHeight="1" x14ac:dyDescent="0.25">
      <c r="B161" s="183"/>
      <c r="D161" s="180" t="s">
        <v>130</v>
      </c>
      <c r="E161" s="184" t="s">
        <v>20</v>
      </c>
      <c r="F161" s="185" t="s">
        <v>211</v>
      </c>
      <c r="H161" s="186" t="s">
        <v>20</v>
      </c>
      <c r="I161" s="187"/>
      <c r="L161" s="183"/>
      <c r="M161" s="188"/>
      <c r="N161" s="189"/>
      <c r="O161" s="189"/>
      <c r="P161" s="189"/>
      <c r="Q161" s="189"/>
      <c r="R161" s="189"/>
      <c r="S161" s="189"/>
      <c r="T161" s="190"/>
      <c r="AT161" s="186" t="s">
        <v>130</v>
      </c>
      <c r="AU161" s="186" t="s">
        <v>22</v>
      </c>
      <c r="AV161" s="11" t="s">
        <v>23</v>
      </c>
      <c r="AW161" s="11" t="s">
        <v>42</v>
      </c>
      <c r="AX161" s="11" t="s">
        <v>78</v>
      </c>
      <c r="AY161" s="186" t="s">
        <v>117</v>
      </c>
    </row>
    <row r="162" spans="2:65" s="12" customFormat="1" ht="20.45" customHeight="1" x14ac:dyDescent="0.25">
      <c r="B162" s="191"/>
      <c r="D162" s="180" t="s">
        <v>130</v>
      </c>
      <c r="E162" s="192" t="s">
        <v>20</v>
      </c>
      <c r="F162" s="193" t="s">
        <v>212</v>
      </c>
      <c r="H162" s="194">
        <v>7.64</v>
      </c>
      <c r="I162" s="195"/>
      <c r="L162" s="191"/>
      <c r="M162" s="196"/>
      <c r="N162" s="197"/>
      <c r="O162" s="197"/>
      <c r="P162" s="197"/>
      <c r="Q162" s="197"/>
      <c r="R162" s="197"/>
      <c r="S162" s="197"/>
      <c r="T162" s="198"/>
      <c r="AT162" s="192" t="s">
        <v>130</v>
      </c>
      <c r="AU162" s="192" t="s">
        <v>22</v>
      </c>
      <c r="AV162" s="12" t="s">
        <v>22</v>
      </c>
      <c r="AW162" s="12" t="s">
        <v>42</v>
      </c>
      <c r="AX162" s="12" t="s">
        <v>78</v>
      </c>
      <c r="AY162" s="192" t="s">
        <v>117</v>
      </c>
    </row>
    <row r="163" spans="2:65" s="14" customFormat="1" ht="20.45" customHeight="1" x14ac:dyDescent="0.25">
      <c r="B163" s="209"/>
      <c r="D163" s="180" t="s">
        <v>130</v>
      </c>
      <c r="E163" s="210" t="s">
        <v>20</v>
      </c>
      <c r="F163" s="211" t="s">
        <v>213</v>
      </c>
      <c r="H163" s="212">
        <v>7.64</v>
      </c>
      <c r="I163" s="213"/>
      <c r="L163" s="209"/>
      <c r="M163" s="214"/>
      <c r="N163" s="215"/>
      <c r="O163" s="215"/>
      <c r="P163" s="215"/>
      <c r="Q163" s="215"/>
      <c r="R163" s="215"/>
      <c r="S163" s="215"/>
      <c r="T163" s="216"/>
      <c r="AT163" s="210" t="s">
        <v>130</v>
      </c>
      <c r="AU163" s="210" t="s">
        <v>22</v>
      </c>
      <c r="AV163" s="14" t="s">
        <v>143</v>
      </c>
      <c r="AW163" s="14" t="s">
        <v>42</v>
      </c>
      <c r="AX163" s="14" t="s">
        <v>78</v>
      </c>
      <c r="AY163" s="210" t="s">
        <v>117</v>
      </c>
    </row>
    <row r="164" spans="2:65" s="11" customFormat="1" ht="20.45" customHeight="1" x14ac:dyDescent="0.25">
      <c r="B164" s="183"/>
      <c r="D164" s="180" t="s">
        <v>130</v>
      </c>
      <c r="E164" s="184" t="s">
        <v>20</v>
      </c>
      <c r="F164" s="185" t="s">
        <v>214</v>
      </c>
      <c r="H164" s="186" t="s">
        <v>20</v>
      </c>
      <c r="I164" s="187"/>
      <c r="L164" s="183"/>
      <c r="M164" s="188"/>
      <c r="N164" s="189"/>
      <c r="O164" s="189"/>
      <c r="P164" s="189"/>
      <c r="Q164" s="189"/>
      <c r="R164" s="189"/>
      <c r="S164" s="189"/>
      <c r="T164" s="190"/>
      <c r="AT164" s="186" t="s">
        <v>130</v>
      </c>
      <c r="AU164" s="186" t="s">
        <v>22</v>
      </c>
      <c r="AV164" s="11" t="s">
        <v>23</v>
      </c>
      <c r="AW164" s="11" t="s">
        <v>42</v>
      </c>
      <c r="AX164" s="11" t="s">
        <v>78</v>
      </c>
      <c r="AY164" s="186" t="s">
        <v>117</v>
      </c>
    </row>
    <row r="165" spans="2:65" s="12" customFormat="1" ht="20.45" customHeight="1" x14ac:dyDescent="0.25">
      <c r="B165" s="191"/>
      <c r="D165" s="180" t="s">
        <v>130</v>
      </c>
      <c r="E165" s="192" t="s">
        <v>20</v>
      </c>
      <c r="F165" s="193" t="s">
        <v>215</v>
      </c>
      <c r="H165" s="194">
        <v>50.8</v>
      </c>
      <c r="I165" s="195"/>
      <c r="L165" s="191"/>
      <c r="M165" s="196"/>
      <c r="N165" s="197"/>
      <c r="O165" s="197"/>
      <c r="P165" s="197"/>
      <c r="Q165" s="197"/>
      <c r="R165" s="197"/>
      <c r="S165" s="197"/>
      <c r="T165" s="198"/>
      <c r="AT165" s="192" t="s">
        <v>130</v>
      </c>
      <c r="AU165" s="192" t="s">
        <v>22</v>
      </c>
      <c r="AV165" s="12" t="s">
        <v>22</v>
      </c>
      <c r="AW165" s="12" t="s">
        <v>42</v>
      </c>
      <c r="AX165" s="12" t="s">
        <v>78</v>
      </c>
      <c r="AY165" s="192" t="s">
        <v>117</v>
      </c>
    </row>
    <row r="166" spans="2:65" s="14" customFormat="1" ht="20.45" customHeight="1" x14ac:dyDescent="0.25">
      <c r="B166" s="209"/>
      <c r="D166" s="180" t="s">
        <v>130</v>
      </c>
      <c r="E166" s="210" t="s">
        <v>20</v>
      </c>
      <c r="F166" s="211" t="s">
        <v>213</v>
      </c>
      <c r="H166" s="212">
        <v>50.8</v>
      </c>
      <c r="I166" s="213"/>
      <c r="L166" s="209"/>
      <c r="M166" s="214"/>
      <c r="N166" s="215"/>
      <c r="O166" s="215"/>
      <c r="P166" s="215"/>
      <c r="Q166" s="215"/>
      <c r="R166" s="215"/>
      <c r="S166" s="215"/>
      <c r="T166" s="216"/>
      <c r="AT166" s="210" t="s">
        <v>130</v>
      </c>
      <c r="AU166" s="210" t="s">
        <v>22</v>
      </c>
      <c r="AV166" s="14" t="s">
        <v>143</v>
      </c>
      <c r="AW166" s="14" t="s">
        <v>42</v>
      </c>
      <c r="AX166" s="14" t="s">
        <v>78</v>
      </c>
      <c r="AY166" s="210" t="s">
        <v>117</v>
      </c>
    </row>
    <row r="167" spans="2:65" s="11" customFormat="1" ht="20.45" customHeight="1" x14ac:dyDescent="0.25">
      <c r="B167" s="183"/>
      <c r="D167" s="180" t="s">
        <v>130</v>
      </c>
      <c r="E167" s="184" t="s">
        <v>20</v>
      </c>
      <c r="F167" s="185" t="s">
        <v>216</v>
      </c>
      <c r="H167" s="186" t="s">
        <v>20</v>
      </c>
      <c r="I167" s="187"/>
      <c r="L167" s="183"/>
      <c r="M167" s="188"/>
      <c r="N167" s="189"/>
      <c r="O167" s="189"/>
      <c r="P167" s="189"/>
      <c r="Q167" s="189"/>
      <c r="R167" s="189"/>
      <c r="S167" s="189"/>
      <c r="T167" s="190"/>
      <c r="AT167" s="186" t="s">
        <v>130</v>
      </c>
      <c r="AU167" s="186" t="s">
        <v>22</v>
      </c>
      <c r="AV167" s="11" t="s">
        <v>23</v>
      </c>
      <c r="AW167" s="11" t="s">
        <v>42</v>
      </c>
      <c r="AX167" s="11" t="s">
        <v>78</v>
      </c>
      <c r="AY167" s="186" t="s">
        <v>117</v>
      </c>
    </row>
    <row r="168" spans="2:65" s="11" customFormat="1" ht="20.45" customHeight="1" x14ac:dyDescent="0.25">
      <c r="B168" s="183"/>
      <c r="D168" s="180" t="s">
        <v>130</v>
      </c>
      <c r="E168" s="184" t="s">
        <v>20</v>
      </c>
      <c r="F168" s="185" t="s">
        <v>217</v>
      </c>
      <c r="H168" s="186" t="s">
        <v>20</v>
      </c>
      <c r="I168" s="187"/>
      <c r="L168" s="183"/>
      <c r="M168" s="188"/>
      <c r="N168" s="189"/>
      <c r="O168" s="189"/>
      <c r="P168" s="189"/>
      <c r="Q168" s="189"/>
      <c r="R168" s="189"/>
      <c r="S168" s="189"/>
      <c r="T168" s="190"/>
      <c r="AT168" s="186" t="s">
        <v>130</v>
      </c>
      <c r="AU168" s="186" t="s">
        <v>22</v>
      </c>
      <c r="AV168" s="11" t="s">
        <v>23</v>
      </c>
      <c r="AW168" s="11" t="s">
        <v>42</v>
      </c>
      <c r="AX168" s="11" t="s">
        <v>78</v>
      </c>
      <c r="AY168" s="186" t="s">
        <v>117</v>
      </c>
    </row>
    <row r="169" spans="2:65" s="13" customFormat="1" ht="20.45" customHeight="1" x14ac:dyDescent="0.25">
      <c r="B169" s="199"/>
      <c r="D169" s="200" t="s">
        <v>130</v>
      </c>
      <c r="E169" s="201" t="s">
        <v>20</v>
      </c>
      <c r="F169" s="202" t="s">
        <v>135</v>
      </c>
      <c r="H169" s="203">
        <v>58.44</v>
      </c>
      <c r="I169" s="204"/>
      <c r="L169" s="199"/>
      <c r="M169" s="205"/>
      <c r="N169" s="206"/>
      <c r="O169" s="206"/>
      <c r="P169" s="206"/>
      <c r="Q169" s="206"/>
      <c r="R169" s="206"/>
      <c r="S169" s="206"/>
      <c r="T169" s="207"/>
      <c r="AT169" s="208" t="s">
        <v>130</v>
      </c>
      <c r="AU169" s="208" t="s">
        <v>22</v>
      </c>
      <c r="AV169" s="13" t="s">
        <v>124</v>
      </c>
      <c r="AW169" s="13" t="s">
        <v>42</v>
      </c>
      <c r="AX169" s="13" t="s">
        <v>23</v>
      </c>
      <c r="AY169" s="208" t="s">
        <v>117</v>
      </c>
    </row>
    <row r="170" spans="2:65" s="1" customFormat="1" ht="20.45" customHeight="1" x14ac:dyDescent="0.25">
      <c r="B170" s="167"/>
      <c r="C170" s="168" t="s">
        <v>28</v>
      </c>
      <c r="D170" s="168" t="s">
        <v>119</v>
      </c>
      <c r="E170" s="169" t="s">
        <v>218</v>
      </c>
      <c r="F170" s="170" t="s">
        <v>219</v>
      </c>
      <c r="G170" s="171" t="s">
        <v>169</v>
      </c>
      <c r="H170" s="172">
        <v>490</v>
      </c>
      <c r="I170" s="173"/>
      <c r="J170" s="174">
        <f>ROUND(I170*H170,2)</f>
        <v>0</v>
      </c>
      <c r="K170" s="170" t="s">
        <v>123</v>
      </c>
      <c r="L170" s="35"/>
      <c r="M170" s="175" t="s">
        <v>20</v>
      </c>
      <c r="N170" s="176" t="s">
        <v>49</v>
      </c>
      <c r="O170" s="36"/>
      <c r="P170" s="177">
        <f>O170*H170</f>
        <v>0</v>
      </c>
      <c r="Q170" s="177">
        <v>0</v>
      </c>
      <c r="R170" s="177">
        <f>Q170*H170</f>
        <v>0</v>
      </c>
      <c r="S170" s="177">
        <v>0</v>
      </c>
      <c r="T170" s="178">
        <f>S170*H170</f>
        <v>0</v>
      </c>
      <c r="AR170" s="18" t="s">
        <v>124</v>
      </c>
      <c r="AT170" s="18" t="s">
        <v>119</v>
      </c>
      <c r="AU170" s="18" t="s">
        <v>22</v>
      </c>
      <c r="AY170" s="18" t="s">
        <v>117</v>
      </c>
      <c r="BE170" s="179">
        <f>IF(N170="základní",J170,0)</f>
        <v>0</v>
      </c>
      <c r="BF170" s="179">
        <f>IF(N170="snížená",J170,0)</f>
        <v>0</v>
      </c>
      <c r="BG170" s="179">
        <f>IF(N170="zákl. přenesená",J170,0)</f>
        <v>0</v>
      </c>
      <c r="BH170" s="179">
        <f>IF(N170="sníž. přenesená",J170,0)</f>
        <v>0</v>
      </c>
      <c r="BI170" s="179">
        <f>IF(N170="nulová",J170,0)</f>
        <v>0</v>
      </c>
      <c r="BJ170" s="18" t="s">
        <v>23</v>
      </c>
      <c r="BK170" s="179">
        <f>ROUND(I170*H170,2)</f>
        <v>0</v>
      </c>
      <c r="BL170" s="18" t="s">
        <v>124</v>
      </c>
      <c r="BM170" s="18" t="s">
        <v>220</v>
      </c>
    </row>
    <row r="171" spans="2:65" s="1" customFormat="1" ht="40.15" customHeight="1" x14ac:dyDescent="0.25">
      <c r="B171" s="35"/>
      <c r="D171" s="180" t="s">
        <v>126</v>
      </c>
      <c r="F171" s="181" t="s">
        <v>221</v>
      </c>
      <c r="I171" s="141"/>
      <c r="L171" s="35"/>
      <c r="M171" s="64"/>
      <c r="N171" s="36"/>
      <c r="O171" s="36"/>
      <c r="P171" s="36"/>
      <c r="Q171" s="36"/>
      <c r="R171" s="36"/>
      <c r="S171" s="36"/>
      <c r="T171" s="65"/>
      <c r="AT171" s="18" t="s">
        <v>126</v>
      </c>
      <c r="AU171" s="18" t="s">
        <v>22</v>
      </c>
    </row>
    <row r="172" spans="2:65" s="1" customFormat="1" ht="137.25" customHeight="1" x14ac:dyDescent="0.25">
      <c r="B172" s="35"/>
      <c r="D172" s="180" t="s">
        <v>128</v>
      </c>
      <c r="F172" s="182" t="s">
        <v>222</v>
      </c>
      <c r="I172" s="141"/>
      <c r="L172" s="35"/>
      <c r="M172" s="64"/>
      <c r="N172" s="36"/>
      <c r="O172" s="36"/>
      <c r="P172" s="36"/>
      <c r="Q172" s="36"/>
      <c r="R172" s="36"/>
      <c r="S172" s="36"/>
      <c r="T172" s="65"/>
      <c r="AT172" s="18" t="s">
        <v>128</v>
      </c>
      <c r="AU172" s="18" t="s">
        <v>22</v>
      </c>
    </row>
    <row r="173" spans="2:65" s="11" customFormat="1" ht="20.45" customHeight="1" x14ac:dyDescent="0.25">
      <c r="B173" s="183"/>
      <c r="D173" s="180" t="s">
        <v>130</v>
      </c>
      <c r="E173" s="184" t="s">
        <v>20</v>
      </c>
      <c r="F173" s="185" t="s">
        <v>199</v>
      </c>
      <c r="H173" s="186" t="s">
        <v>20</v>
      </c>
      <c r="I173" s="187"/>
      <c r="L173" s="183"/>
      <c r="M173" s="188"/>
      <c r="N173" s="189"/>
      <c r="O173" s="189"/>
      <c r="P173" s="189"/>
      <c r="Q173" s="189"/>
      <c r="R173" s="189"/>
      <c r="S173" s="189"/>
      <c r="T173" s="190"/>
      <c r="AT173" s="186" t="s">
        <v>130</v>
      </c>
      <c r="AU173" s="186" t="s">
        <v>22</v>
      </c>
      <c r="AV173" s="11" t="s">
        <v>23</v>
      </c>
      <c r="AW173" s="11" t="s">
        <v>42</v>
      </c>
      <c r="AX173" s="11" t="s">
        <v>78</v>
      </c>
      <c r="AY173" s="186" t="s">
        <v>117</v>
      </c>
    </row>
    <row r="174" spans="2:65" s="11" customFormat="1" ht="20.45" customHeight="1" x14ac:dyDescent="0.25">
      <c r="B174" s="183"/>
      <c r="D174" s="180" t="s">
        <v>130</v>
      </c>
      <c r="E174" s="184" t="s">
        <v>20</v>
      </c>
      <c r="F174" s="185" t="s">
        <v>223</v>
      </c>
      <c r="H174" s="186" t="s">
        <v>20</v>
      </c>
      <c r="I174" s="187"/>
      <c r="L174" s="183"/>
      <c r="M174" s="188"/>
      <c r="N174" s="189"/>
      <c r="O174" s="189"/>
      <c r="P174" s="189"/>
      <c r="Q174" s="189"/>
      <c r="R174" s="189"/>
      <c r="S174" s="189"/>
      <c r="T174" s="190"/>
      <c r="AT174" s="186" t="s">
        <v>130</v>
      </c>
      <c r="AU174" s="186" t="s">
        <v>22</v>
      </c>
      <c r="AV174" s="11" t="s">
        <v>23</v>
      </c>
      <c r="AW174" s="11" t="s">
        <v>42</v>
      </c>
      <c r="AX174" s="11" t="s">
        <v>78</v>
      </c>
      <c r="AY174" s="186" t="s">
        <v>117</v>
      </c>
    </row>
    <row r="175" spans="2:65" s="11" customFormat="1" ht="20.45" customHeight="1" x14ac:dyDescent="0.25">
      <c r="B175" s="183"/>
      <c r="D175" s="180" t="s">
        <v>130</v>
      </c>
      <c r="E175" s="184" t="s">
        <v>20</v>
      </c>
      <c r="F175" s="185" t="s">
        <v>224</v>
      </c>
      <c r="H175" s="186" t="s">
        <v>20</v>
      </c>
      <c r="I175" s="187"/>
      <c r="L175" s="183"/>
      <c r="M175" s="188"/>
      <c r="N175" s="189"/>
      <c r="O175" s="189"/>
      <c r="P175" s="189"/>
      <c r="Q175" s="189"/>
      <c r="R175" s="189"/>
      <c r="S175" s="189"/>
      <c r="T175" s="190"/>
      <c r="AT175" s="186" t="s">
        <v>130</v>
      </c>
      <c r="AU175" s="186" t="s">
        <v>22</v>
      </c>
      <c r="AV175" s="11" t="s">
        <v>23</v>
      </c>
      <c r="AW175" s="11" t="s">
        <v>42</v>
      </c>
      <c r="AX175" s="11" t="s">
        <v>78</v>
      </c>
      <c r="AY175" s="186" t="s">
        <v>117</v>
      </c>
    </row>
    <row r="176" spans="2:65" s="11" customFormat="1" ht="20.45" customHeight="1" x14ac:dyDescent="0.25">
      <c r="B176" s="183"/>
      <c r="D176" s="180" t="s">
        <v>130</v>
      </c>
      <c r="E176" s="184" t="s">
        <v>20</v>
      </c>
      <c r="F176" s="185" t="s">
        <v>225</v>
      </c>
      <c r="H176" s="186" t="s">
        <v>20</v>
      </c>
      <c r="I176" s="187"/>
      <c r="L176" s="183"/>
      <c r="M176" s="188"/>
      <c r="N176" s="189"/>
      <c r="O176" s="189"/>
      <c r="P176" s="189"/>
      <c r="Q176" s="189"/>
      <c r="R176" s="189"/>
      <c r="S176" s="189"/>
      <c r="T176" s="190"/>
      <c r="AT176" s="186" t="s">
        <v>130</v>
      </c>
      <c r="AU176" s="186" t="s">
        <v>22</v>
      </c>
      <c r="AV176" s="11" t="s">
        <v>23</v>
      </c>
      <c r="AW176" s="11" t="s">
        <v>42</v>
      </c>
      <c r="AX176" s="11" t="s">
        <v>78</v>
      </c>
      <c r="AY176" s="186" t="s">
        <v>117</v>
      </c>
    </row>
    <row r="177" spans="2:65" s="11" customFormat="1" ht="20.45" customHeight="1" x14ac:dyDescent="0.25">
      <c r="B177" s="183"/>
      <c r="D177" s="180" t="s">
        <v>130</v>
      </c>
      <c r="E177" s="184" t="s">
        <v>20</v>
      </c>
      <c r="F177" s="185" t="s">
        <v>226</v>
      </c>
      <c r="H177" s="186" t="s">
        <v>20</v>
      </c>
      <c r="I177" s="187"/>
      <c r="L177" s="183"/>
      <c r="M177" s="188"/>
      <c r="N177" s="189"/>
      <c r="O177" s="189"/>
      <c r="P177" s="189"/>
      <c r="Q177" s="189"/>
      <c r="R177" s="189"/>
      <c r="S177" s="189"/>
      <c r="T177" s="190"/>
      <c r="AT177" s="186" t="s">
        <v>130</v>
      </c>
      <c r="AU177" s="186" t="s">
        <v>22</v>
      </c>
      <c r="AV177" s="11" t="s">
        <v>23</v>
      </c>
      <c r="AW177" s="11" t="s">
        <v>42</v>
      </c>
      <c r="AX177" s="11" t="s">
        <v>78</v>
      </c>
      <c r="AY177" s="186" t="s">
        <v>117</v>
      </c>
    </row>
    <row r="178" spans="2:65" s="11" customFormat="1" ht="20.45" customHeight="1" x14ac:dyDescent="0.25">
      <c r="B178" s="183"/>
      <c r="D178" s="180" t="s">
        <v>130</v>
      </c>
      <c r="E178" s="184" t="s">
        <v>20</v>
      </c>
      <c r="F178" s="185" t="s">
        <v>227</v>
      </c>
      <c r="H178" s="186" t="s">
        <v>20</v>
      </c>
      <c r="I178" s="187"/>
      <c r="L178" s="183"/>
      <c r="M178" s="188"/>
      <c r="N178" s="189"/>
      <c r="O178" s="189"/>
      <c r="P178" s="189"/>
      <c r="Q178" s="189"/>
      <c r="R178" s="189"/>
      <c r="S178" s="189"/>
      <c r="T178" s="190"/>
      <c r="AT178" s="186" t="s">
        <v>130</v>
      </c>
      <c r="AU178" s="186" t="s">
        <v>22</v>
      </c>
      <c r="AV178" s="11" t="s">
        <v>23</v>
      </c>
      <c r="AW178" s="11" t="s">
        <v>42</v>
      </c>
      <c r="AX178" s="11" t="s">
        <v>78</v>
      </c>
      <c r="AY178" s="186" t="s">
        <v>117</v>
      </c>
    </row>
    <row r="179" spans="2:65" s="11" customFormat="1" ht="20.45" customHeight="1" x14ac:dyDescent="0.25">
      <c r="B179" s="183"/>
      <c r="D179" s="180" t="s">
        <v>130</v>
      </c>
      <c r="E179" s="184" t="s">
        <v>20</v>
      </c>
      <c r="F179" s="185" t="s">
        <v>228</v>
      </c>
      <c r="H179" s="186" t="s">
        <v>20</v>
      </c>
      <c r="I179" s="187"/>
      <c r="L179" s="183"/>
      <c r="M179" s="188"/>
      <c r="N179" s="189"/>
      <c r="O179" s="189"/>
      <c r="P179" s="189"/>
      <c r="Q179" s="189"/>
      <c r="R179" s="189"/>
      <c r="S179" s="189"/>
      <c r="T179" s="190"/>
      <c r="AT179" s="186" t="s">
        <v>130</v>
      </c>
      <c r="AU179" s="186" t="s">
        <v>22</v>
      </c>
      <c r="AV179" s="11" t="s">
        <v>23</v>
      </c>
      <c r="AW179" s="11" t="s">
        <v>42</v>
      </c>
      <c r="AX179" s="11" t="s">
        <v>78</v>
      </c>
      <c r="AY179" s="186" t="s">
        <v>117</v>
      </c>
    </row>
    <row r="180" spans="2:65" s="11" customFormat="1" ht="20.45" customHeight="1" x14ac:dyDescent="0.25">
      <c r="B180" s="183"/>
      <c r="D180" s="180" t="s">
        <v>130</v>
      </c>
      <c r="E180" s="184" t="s">
        <v>20</v>
      </c>
      <c r="F180" s="185" t="s">
        <v>179</v>
      </c>
      <c r="H180" s="186" t="s">
        <v>20</v>
      </c>
      <c r="I180" s="187"/>
      <c r="L180" s="183"/>
      <c r="M180" s="188"/>
      <c r="N180" s="189"/>
      <c r="O180" s="189"/>
      <c r="P180" s="189"/>
      <c r="Q180" s="189"/>
      <c r="R180" s="189"/>
      <c r="S180" s="189"/>
      <c r="T180" s="190"/>
      <c r="AT180" s="186" t="s">
        <v>130</v>
      </c>
      <c r="AU180" s="186" t="s">
        <v>22</v>
      </c>
      <c r="AV180" s="11" t="s">
        <v>23</v>
      </c>
      <c r="AW180" s="11" t="s">
        <v>42</v>
      </c>
      <c r="AX180" s="11" t="s">
        <v>78</v>
      </c>
      <c r="AY180" s="186" t="s">
        <v>117</v>
      </c>
    </row>
    <row r="181" spans="2:65" s="12" customFormat="1" ht="20.45" customHeight="1" x14ac:dyDescent="0.25">
      <c r="B181" s="191"/>
      <c r="D181" s="180" t="s">
        <v>130</v>
      </c>
      <c r="E181" s="192" t="s">
        <v>20</v>
      </c>
      <c r="F181" s="193" t="s">
        <v>204</v>
      </c>
      <c r="H181" s="194">
        <v>490</v>
      </c>
      <c r="I181" s="195"/>
      <c r="L181" s="191"/>
      <c r="M181" s="196"/>
      <c r="N181" s="197"/>
      <c r="O181" s="197"/>
      <c r="P181" s="197"/>
      <c r="Q181" s="197"/>
      <c r="R181" s="197"/>
      <c r="S181" s="197"/>
      <c r="T181" s="198"/>
      <c r="AT181" s="192" t="s">
        <v>130</v>
      </c>
      <c r="AU181" s="192" t="s">
        <v>22</v>
      </c>
      <c r="AV181" s="12" t="s">
        <v>22</v>
      </c>
      <c r="AW181" s="12" t="s">
        <v>42</v>
      </c>
      <c r="AX181" s="12" t="s">
        <v>78</v>
      </c>
      <c r="AY181" s="192" t="s">
        <v>117</v>
      </c>
    </row>
    <row r="182" spans="2:65" s="13" customFormat="1" ht="20.45" customHeight="1" x14ac:dyDescent="0.25">
      <c r="B182" s="199"/>
      <c r="D182" s="200" t="s">
        <v>130</v>
      </c>
      <c r="E182" s="201" t="s">
        <v>20</v>
      </c>
      <c r="F182" s="202" t="s">
        <v>135</v>
      </c>
      <c r="H182" s="203">
        <v>490</v>
      </c>
      <c r="I182" s="204"/>
      <c r="L182" s="199"/>
      <c r="M182" s="205"/>
      <c r="N182" s="206"/>
      <c r="O182" s="206"/>
      <c r="P182" s="206"/>
      <c r="Q182" s="206"/>
      <c r="R182" s="206"/>
      <c r="S182" s="206"/>
      <c r="T182" s="207"/>
      <c r="AT182" s="208" t="s">
        <v>130</v>
      </c>
      <c r="AU182" s="208" t="s">
        <v>22</v>
      </c>
      <c r="AV182" s="13" t="s">
        <v>124</v>
      </c>
      <c r="AW182" s="13" t="s">
        <v>42</v>
      </c>
      <c r="AX182" s="13" t="s">
        <v>23</v>
      </c>
      <c r="AY182" s="208" t="s">
        <v>117</v>
      </c>
    </row>
    <row r="183" spans="2:65" s="1" customFormat="1" ht="20.45" customHeight="1" x14ac:dyDescent="0.25">
      <c r="B183" s="167"/>
      <c r="C183" s="168" t="s">
        <v>229</v>
      </c>
      <c r="D183" s="168" t="s">
        <v>119</v>
      </c>
      <c r="E183" s="169" t="s">
        <v>230</v>
      </c>
      <c r="F183" s="170" t="s">
        <v>231</v>
      </c>
      <c r="G183" s="171" t="s">
        <v>169</v>
      </c>
      <c r="H183" s="172">
        <v>490</v>
      </c>
      <c r="I183" s="173"/>
      <c r="J183" s="174">
        <f>ROUND(I183*H183,2)</f>
        <v>0</v>
      </c>
      <c r="K183" s="170" t="s">
        <v>123</v>
      </c>
      <c r="L183" s="35"/>
      <c r="M183" s="175" t="s">
        <v>20</v>
      </c>
      <c r="N183" s="176" t="s">
        <v>49</v>
      </c>
      <c r="O183" s="36"/>
      <c r="P183" s="177">
        <f>O183*H183</f>
        <v>0</v>
      </c>
      <c r="Q183" s="177">
        <v>0</v>
      </c>
      <c r="R183" s="177">
        <f>Q183*H183</f>
        <v>0</v>
      </c>
      <c r="S183" s="177">
        <v>0</v>
      </c>
      <c r="T183" s="178">
        <f>S183*H183</f>
        <v>0</v>
      </c>
      <c r="AR183" s="18" t="s">
        <v>124</v>
      </c>
      <c r="AT183" s="18" t="s">
        <v>119</v>
      </c>
      <c r="AU183" s="18" t="s">
        <v>22</v>
      </c>
      <c r="AY183" s="18" t="s">
        <v>117</v>
      </c>
      <c r="BE183" s="179">
        <f>IF(N183="základní",J183,0)</f>
        <v>0</v>
      </c>
      <c r="BF183" s="179">
        <f>IF(N183="snížená",J183,0)</f>
        <v>0</v>
      </c>
      <c r="BG183" s="179">
        <f>IF(N183="zákl. přenesená",J183,0)</f>
        <v>0</v>
      </c>
      <c r="BH183" s="179">
        <f>IF(N183="sníž. přenesená",J183,0)</f>
        <v>0</v>
      </c>
      <c r="BI183" s="179">
        <f>IF(N183="nulová",J183,0)</f>
        <v>0</v>
      </c>
      <c r="BJ183" s="18" t="s">
        <v>23</v>
      </c>
      <c r="BK183" s="179">
        <f>ROUND(I183*H183,2)</f>
        <v>0</v>
      </c>
      <c r="BL183" s="18" t="s">
        <v>124</v>
      </c>
      <c r="BM183" s="18" t="s">
        <v>232</v>
      </c>
    </row>
    <row r="184" spans="2:65" s="1" customFormat="1" ht="28.9" customHeight="1" x14ac:dyDescent="0.25">
      <c r="B184" s="35"/>
      <c r="D184" s="180" t="s">
        <v>126</v>
      </c>
      <c r="F184" s="181" t="s">
        <v>233</v>
      </c>
      <c r="I184" s="141"/>
      <c r="L184" s="35"/>
      <c r="M184" s="64"/>
      <c r="N184" s="36"/>
      <c r="O184" s="36"/>
      <c r="P184" s="36"/>
      <c r="Q184" s="36"/>
      <c r="R184" s="36"/>
      <c r="S184" s="36"/>
      <c r="T184" s="65"/>
      <c r="AT184" s="18" t="s">
        <v>126</v>
      </c>
      <c r="AU184" s="18" t="s">
        <v>22</v>
      </c>
    </row>
    <row r="185" spans="2:65" s="1" customFormat="1" ht="108" customHeight="1" x14ac:dyDescent="0.25">
      <c r="B185" s="35"/>
      <c r="D185" s="180" t="s">
        <v>128</v>
      </c>
      <c r="F185" s="182" t="s">
        <v>234</v>
      </c>
      <c r="I185" s="141"/>
      <c r="L185" s="35"/>
      <c r="M185" s="64"/>
      <c r="N185" s="36"/>
      <c r="O185" s="36"/>
      <c r="P185" s="36"/>
      <c r="Q185" s="36"/>
      <c r="R185" s="36"/>
      <c r="S185" s="36"/>
      <c r="T185" s="65"/>
      <c r="AT185" s="18" t="s">
        <v>128</v>
      </c>
      <c r="AU185" s="18" t="s">
        <v>22</v>
      </c>
    </row>
    <row r="186" spans="2:65" s="11" customFormat="1" ht="20.45" customHeight="1" x14ac:dyDescent="0.25">
      <c r="B186" s="183"/>
      <c r="D186" s="180" t="s">
        <v>130</v>
      </c>
      <c r="E186" s="184" t="s">
        <v>20</v>
      </c>
      <c r="F186" s="185" t="s">
        <v>199</v>
      </c>
      <c r="H186" s="186" t="s">
        <v>20</v>
      </c>
      <c r="I186" s="187"/>
      <c r="L186" s="183"/>
      <c r="M186" s="188"/>
      <c r="N186" s="189"/>
      <c r="O186" s="189"/>
      <c r="P186" s="189"/>
      <c r="Q186" s="189"/>
      <c r="R186" s="189"/>
      <c r="S186" s="189"/>
      <c r="T186" s="190"/>
      <c r="AT186" s="186" t="s">
        <v>130</v>
      </c>
      <c r="AU186" s="186" t="s">
        <v>22</v>
      </c>
      <c r="AV186" s="11" t="s">
        <v>23</v>
      </c>
      <c r="AW186" s="11" t="s">
        <v>42</v>
      </c>
      <c r="AX186" s="11" t="s">
        <v>78</v>
      </c>
      <c r="AY186" s="186" t="s">
        <v>117</v>
      </c>
    </row>
    <row r="187" spans="2:65" s="11" customFormat="1" ht="20.45" customHeight="1" x14ac:dyDescent="0.25">
      <c r="B187" s="183"/>
      <c r="D187" s="180" t="s">
        <v>130</v>
      </c>
      <c r="E187" s="184" t="s">
        <v>20</v>
      </c>
      <c r="F187" s="185" t="s">
        <v>235</v>
      </c>
      <c r="H187" s="186" t="s">
        <v>20</v>
      </c>
      <c r="I187" s="187"/>
      <c r="L187" s="183"/>
      <c r="M187" s="188"/>
      <c r="N187" s="189"/>
      <c r="O187" s="189"/>
      <c r="P187" s="189"/>
      <c r="Q187" s="189"/>
      <c r="R187" s="189"/>
      <c r="S187" s="189"/>
      <c r="T187" s="190"/>
      <c r="AT187" s="186" t="s">
        <v>130</v>
      </c>
      <c r="AU187" s="186" t="s">
        <v>22</v>
      </c>
      <c r="AV187" s="11" t="s">
        <v>23</v>
      </c>
      <c r="AW187" s="11" t="s">
        <v>42</v>
      </c>
      <c r="AX187" s="11" t="s">
        <v>78</v>
      </c>
      <c r="AY187" s="186" t="s">
        <v>117</v>
      </c>
    </row>
    <row r="188" spans="2:65" s="11" customFormat="1" ht="20.45" customHeight="1" x14ac:dyDescent="0.25">
      <c r="B188" s="183"/>
      <c r="D188" s="180" t="s">
        <v>130</v>
      </c>
      <c r="E188" s="184" t="s">
        <v>20</v>
      </c>
      <c r="F188" s="185" t="s">
        <v>236</v>
      </c>
      <c r="H188" s="186" t="s">
        <v>20</v>
      </c>
      <c r="I188" s="187"/>
      <c r="L188" s="183"/>
      <c r="M188" s="188"/>
      <c r="N188" s="189"/>
      <c r="O188" s="189"/>
      <c r="P188" s="189"/>
      <c r="Q188" s="189"/>
      <c r="R188" s="189"/>
      <c r="S188" s="189"/>
      <c r="T188" s="190"/>
      <c r="AT188" s="186" t="s">
        <v>130</v>
      </c>
      <c r="AU188" s="186" t="s">
        <v>22</v>
      </c>
      <c r="AV188" s="11" t="s">
        <v>23</v>
      </c>
      <c r="AW188" s="11" t="s">
        <v>42</v>
      </c>
      <c r="AX188" s="11" t="s">
        <v>78</v>
      </c>
      <c r="AY188" s="186" t="s">
        <v>117</v>
      </c>
    </row>
    <row r="189" spans="2:65" s="11" customFormat="1" ht="20.45" customHeight="1" x14ac:dyDescent="0.25">
      <c r="B189" s="183"/>
      <c r="D189" s="180" t="s">
        <v>130</v>
      </c>
      <c r="E189" s="184" t="s">
        <v>20</v>
      </c>
      <c r="F189" s="185" t="s">
        <v>237</v>
      </c>
      <c r="H189" s="186" t="s">
        <v>20</v>
      </c>
      <c r="I189" s="187"/>
      <c r="L189" s="183"/>
      <c r="M189" s="188"/>
      <c r="N189" s="189"/>
      <c r="O189" s="189"/>
      <c r="P189" s="189"/>
      <c r="Q189" s="189"/>
      <c r="R189" s="189"/>
      <c r="S189" s="189"/>
      <c r="T189" s="190"/>
      <c r="AT189" s="186" t="s">
        <v>130</v>
      </c>
      <c r="AU189" s="186" t="s">
        <v>22</v>
      </c>
      <c r="AV189" s="11" t="s">
        <v>23</v>
      </c>
      <c r="AW189" s="11" t="s">
        <v>42</v>
      </c>
      <c r="AX189" s="11" t="s">
        <v>78</v>
      </c>
      <c r="AY189" s="186" t="s">
        <v>117</v>
      </c>
    </row>
    <row r="190" spans="2:65" s="11" customFormat="1" ht="20.45" customHeight="1" x14ac:dyDescent="0.25">
      <c r="B190" s="183"/>
      <c r="D190" s="180" t="s">
        <v>130</v>
      </c>
      <c r="E190" s="184" t="s">
        <v>20</v>
      </c>
      <c r="F190" s="185" t="s">
        <v>238</v>
      </c>
      <c r="H190" s="186" t="s">
        <v>20</v>
      </c>
      <c r="I190" s="187"/>
      <c r="L190" s="183"/>
      <c r="M190" s="188"/>
      <c r="N190" s="189"/>
      <c r="O190" s="189"/>
      <c r="P190" s="189"/>
      <c r="Q190" s="189"/>
      <c r="R190" s="189"/>
      <c r="S190" s="189"/>
      <c r="T190" s="190"/>
      <c r="AT190" s="186" t="s">
        <v>130</v>
      </c>
      <c r="AU190" s="186" t="s">
        <v>22</v>
      </c>
      <c r="AV190" s="11" t="s">
        <v>23</v>
      </c>
      <c r="AW190" s="11" t="s">
        <v>42</v>
      </c>
      <c r="AX190" s="11" t="s">
        <v>78</v>
      </c>
      <c r="AY190" s="186" t="s">
        <v>117</v>
      </c>
    </row>
    <row r="191" spans="2:65" s="11" customFormat="1" ht="20.45" customHeight="1" x14ac:dyDescent="0.25">
      <c r="B191" s="183"/>
      <c r="D191" s="180" t="s">
        <v>130</v>
      </c>
      <c r="E191" s="184" t="s">
        <v>20</v>
      </c>
      <c r="F191" s="185" t="s">
        <v>179</v>
      </c>
      <c r="H191" s="186" t="s">
        <v>20</v>
      </c>
      <c r="I191" s="187"/>
      <c r="L191" s="183"/>
      <c r="M191" s="188"/>
      <c r="N191" s="189"/>
      <c r="O191" s="189"/>
      <c r="P191" s="189"/>
      <c r="Q191" s="189"/>
      <c r="R191" s="189"/>
      <c r="S191" s="189"/>
      <c r="T191" s="190"/>
      <c r="AT191" s="186" t="s">
        <v>130</v>
      </c>
      <c r="AU191" s="186" t="s">
        <v>22</v>
      </c>
      <c r="AV191" s="11" t="s">
        <v>23</v>
      </c>
      <c r="AW191" s="11" t="s">
        <v>42</v>
      </c>
      <c r="AX191" s="11" t="s">
        <v>78</v>
      </c>
      <c r="AY191" s="186" t="s">
        <v>117</v>
      </c>
    </row>
    <row r="192" spans="2:65" s="12" customFormat="1" ht="20.45" customHeight="1" x14ac:dyDescent="0.25">
      <c r="B192" s="191"/>
      <c r="D192" s="180" t="s">
        <v>130</v>
      </c>
      <c r="E192" s="192" t="s">
        <v>20</v>
      </c>
      <c r="F192" s="193" t="s">
        <v>204</v>
      </c>
      <c r="H192" s="194">
        <v>490</v>
      </c>
      <c r="I192" s="195"/>
      <c r="L192" s="191"/>
      <c r="M192" s="196"/>
      <c r="N192" s="197"/>
      <c r="O192" s="197"/>
      <c r="P192" s="197"/>
      <c r="Q192" s="197"/>
      <c r="R192" s="197"/>
      <c r="S192" s="197"/>
      <c r="T192" s="198"/>
      <c r="AT192" s="192" t="s">
        <v>130</v>
      </c>
      <c r="AU192" s="192" t="s">
        <v>22</v>
      </c>
      <c r="AV192" s="12" t="s">
        <v>22</v>
      </c>
      <c r="AW192" s="12" t="s">
        <v>42</v>
      </c>
      <c r="AX192" s="12" t="s">
        <v>78</v>
      </c>
      <c r="AY192" s="192" t="s">
        <v>117</v>
      </c>
    </row>
    <row r="193" spans="2:65" s="13" customFormat="1" ht="20.45" customHeight="1" x14ac:dyDescent="0.25">
      <c r="B193" s="199"/>
      <c r="D193" s="200" t="s">
        <v>130</v>
      </c>
      <c r="E193" s="201" t="s">
        <v>20</v>
      </c>
      <c r="F193" s="202" t="s">
        <v>135</v>
      </c>
      <c r="H193" s="203">
        <v>490</v>
      </c>
      <c r="I193" s="204"/>
      <c r="L193" s="199"/>
      <c r="M193" s="205"/>
      <c r="N193" s="206"/>
      <c r="O193" s="206"/>
      <c r="P193" s="206"/>
      <c r="Q193" s="206"/>
      <c r="R193" s="206"/>
      <c r="S193" s="206"/>
      <c r="T193" s="207"/>
      <c r="AT193" s="208" t="s">
        <v>130</v>
      </c>
      <c r="AU193" s="208" t="s">
        <v>22</v>
      </c>
      <c r="AV193" s="13" t="s">
        <v>124</v>
      </c>
      <c r="AW193" s="13" t="s">
        <v>42</v>
      </c>
      <c r="AX193" s="13" t="s">
        <v>23</v>
      </c>
      <c r="AY193" s="208" t="s">
        <v>117</v>
      </c>
    </row>
    <row r="194" spans="2:65" s="1" customFormat="1" ht="20.45" customHeight="1" x14ac:dyDescent="0.25">
      <c r="B194" s="167"/>
      <c r="C194" s="168" t="s">
        <v>239</v>
      </c>
      <c r="D194" s="168" t="s">
        <v>119</v>
      </c>
      <c r="E194" s="169" t="s">
        <v>240</v>
      </c>
      <c r="F194" s="170" t="s">
        <v>241</v>
      </c>
      <c r="G194" s="171" t="s">
        <v>242</v>
      </c>
      <c r="H194" s="172">
        <v>1</v>
      </c>
      <c r="I194" s="173"/>
      <c r="J194" s="174">
        <f>ROUND(I194*H194,2)</f>
        <v>0</v>
      </c>
      <c r="K194" s="170" t="s">
        <v>20</v>
      </c>
      <c r="L194" s="35"/>
      <c r="M194" s="175" t="s">
        <v>20</v>
      </c>
      <c r="N194" s="176" t="s">
        <v>49</v>
      </c>
      <c r="O194" s="36"/>
      <c r="P194" s="177">
        <f>O194*H194</f>
        <v>0</v>
      </c>
      <c r="Q194" s="177">
        <v>0</v>
      </c>
      <c r="R194" s="177">
        <f>Q194*H194</f>
        <v>0</v>
      </c>
      <c r="S194" s="177">
        <v>0</v>
      </c>
      <c r="T194" s="178">
        <f>S194*H194</f>
        <v>0</v>
      </c>
      <c r="AR194" s="18" t="s">
        <v>124</v>
      </c>
      <c r="AT194" s="18" t="s">
        <v>119</v>
      </c>
      <c r="AU194" s="18" t="s">
        <v>22</v>
      </c>
      <c r="AY194" s="18" t="s">
        <v>117</v>
      </c>
      <c r="BE194" s="179">
        <f>IF(N194="základní",J194,0)</f>
        <v>0</v>
      </c>
      <c r="BF194" s="179">
        <f>IF(N194="snížená",J194,0)</f>
        <v>0</v>
      </c>
      <c r="BG194" s="179">
        <f>IF(N194="zákl. přenesená",J194,0)</f>
        <v>0</v>
      </c>
      <c r="BH194" s="179">
        <f>IF(N194="sníž. přenesená",J194,0)</f>
        <v>0</v>
      </c>
      <c r="BI194" s="179">
        <f>IF(N194="nulová",J194,0)</f>
        <v>0</v>
      </c>
      <c r="BJ194" s="18" t="s">
        <v>23</v>
      </c>
      <c r="BK194" s="179">
        <f>ROUND(I194*H194,2)</f>
        <v>0</v>
      </c>
      <c r="BL194" s="18" t="s">
        <v>124</v>
      </c>
      <c r="BM194" s="18" t="s">
        <v>243</v>
      </c>
    </row>
    <row r="195" spans="2:65" s="11" customFormat="1" ht="20.45" customHeight="1" x14ac:dyDescent="0.25">
      <c r="B195" s="183"/>
      <c r="D195" s="180" t="s">
        <v>130</v>
      </c>
      <c r="E195" s="184" t="s">
        <v>20</v>
      </c>
      <c r="F195" s="185" t="s">
        <v>491</v>
      </c>
      <c r="H195" s="186" t="s">
        <v>20</v>
      </c>
      <c r="I195" s="187"/>
      <c r="L195" s="183"/>
      <c r="M195" s="188"/>
      <c r="N195" s="189"/>
      <c r="O195" s="189"/>
      <c r="P195" s="189"/>
      <c r="Q195" s="189"/>
      <c r="R195" s="189"/>
      <c r="S195" s="189"/>
      <c r="T195" s="190"/>
      <c r="AT195" s="186" t="s">
        <v>130</v>
      </c>
      <c r="AU195" s="186" t="s">
        <v>22</v>
      </c>
      <c r="AV195" s="11" t="s">
        <v>23</v>
      </c>
      <c r="AW195" s="11" t="s">
        <v>42</v>
      </c>
      <c r="AX195" s="11" t="s">
        <v>78</v>
      </c>
      <c r="AY195" s="186" t="s">
        <v>117</v>
      </c>
    </row>
    <row r="196" spans="2:65" s="11" customFormat="1" ht="20.45" customHeight="1" x14ac:dyDescent="0.25">
      <c r="B196" s="183"/>
      <c r="D196" s="180" t="s">
        <v>130</v>
      </c>
      <c r="E196" s="184" t="s">
        <v>20</v>
      </c>
      <c r="F196" s="185" t="s">
        <v>244</v>
      </c>
      <c r="H196" s="186" t="s">
        <v>20</v>
      </c>
      <c r="I196" s="187"/>
      <c r="L196" s="183"/>
      <c r="M196" s="188"/>
      <c r="N196" s="189"/>
      <c r="O196" s="189"/>
      <c r="P196" s="189"/>
      <c r="Q196" s="189"/>
      <c r="R196" s="189"/>
      <c r="S196" s="189"/>
      <c r="T196" s="190"/>
      <c r="AT196" s="186" t="s">
        <v>130</v>
      </c>
      <c r="AU196" s="186" t="s">
        <v>22</v>
      </c>
      <c r="AV196" s="11" t="s">
        <v>23</v>
      </c>
      <c r="AW196" s="11" t="s">
        <v>42</v>
      </c>
      <c r="AX196" s="11" t="s">
        <v>78</v>
      </c>
      <c r="AY196" s="186" t="s">
        <v>117</v>
      </c>
    </row>
    <row r="197" spans="2:65" s="12" customFormat="1" ht="20.45" customHeight="1" x14ac:dyDescent="0.25">
      <c r="B197" s="191"/>
      <c r="D197" s="180" t="s">
        <v>130</v>
      </c>
      <c r="E197" s="192" t="s">
        <v>20</v>
      </c>
      <c r="F197" s="193" t="s">
        <v>23</v>
      </c>
      <c r="H197" s="194">
        <v>1</v>
      </c>
      <c r="I197" s="195"/>
      <c r="L197" s="191"/>
      <c r="M197" s="196"/>
      <c r="N197" s="197"/>
      <c r="O197" s="197"/>
      <c r="P197" s="197"/>
      <c r="Q197" s="197"/>
      <c r="R197" s="197"/>
      <c r="S197" s="197"/>
      <c r="T197" s="198"/>
      <c r="AT197" s="192" t="s">
        <v>130</v>
      </c>
      <c r="AU197" s="192" t="s">
        <v>22</v>
      </c>
      <c r="AV197" s="12" t="s">
        <v>22</v>
      </c>
      <c r="AW197" s="12" t="s">
        <v>42</v>
      </c>
      <c r="AX197" s="12" t="s">
        <v>78</v>
      </c>
      <c r="AY197" s="192" t="s">
        <v>117</v>
      </c>
    </row>
    <row r="198" spans="2:65" s="13" customFormat="1" ht="20.45" customHeight="1" x14ac:dyDescent="0.25">
      <c r="B198" s="199"/>
      <c r="D198" s="200" t="s">
        <v>130</v>
      </c>
      <c r="E198" s="201" t="s">
        <v>20</v>
      </c>
      <c r="F198" s="202" t="s">
        <v>135</v>
      </c>
      <c r="H198" s="203">
        <v>1</v>
      </c>
      <c r="I198" s="204"/>
      <c r="L198" s="199"/>
      <c r="M198" s="205"/>
      <c r="N198" s="206"/>
      <c r="O198" s="206"/>
      <c r="P198" s="206"/>
      <c r="Q198" s="206"/>
      <c r="R198" s="206"/>
      <c r="S198" s="206"/>
      <c r="T198" s="207"/>
      <c r="AT198" s="208" t="s">
        <v>130</v>
      </c>
      <c r="AU198" s="208" t="s">
        <v>22</v>
      </c>
      <c r="AV198" s="13" t="s">
        <v>124</v>
      </c>
      <c r="AW198" s="13" t="s">
        <v>42</v>
      </c>
      <c r="AX198" s="13" t="s">
        <v>23</v>
      </c>
      <c r="AY198" s="208" t="s">
        <v>117</v>
      </c>
    </row>
    <row r="199" spans="2:65" s="1" customFormat="1" ht="20.45" customHeight="1" x14ac:dyDescent="0.25">
      <c r="B199" s="167"/>
      <c r="C199" s="168" t="s">
        <v>245</v>
      </c>
      <c r="D199" s="168" t="s">
        <v>119</v>
      </c>
      <c r="E199" s="169" t="s">
        <v>246</v>
      </c>
      <c r="F199" s="170" t="s">
        <v>247</v>
      </c>
      <c r="G199" s="171" t="s">
        <v>169</v>
      </c>
      <c r="H199" s="172">
        <v>890</v>
      </c>
      <c r="I199" s="173"/>
      <c r="J199" s="174">
        <f>ROUND(I199*H199,2)</f>
        <v>0</v>
      </c>
      <c r="K199" s="170" t="s">
        <v>20</v>
      </c>
      <c r="L199" s="35"/>
      <c r="M199" s="175" t="s">
        <v>20</v>
      </c>
      <c r="N199" s="176" t="s">
        <v>49</v>
      </c>
      <c r="O199" s="36"/>
      <c r="P199" s="177">
        <f>O199*H199</f>
        <v>0</v>
      </c>
      <c r="Q199" s="177">
        <v>0</v>
      </c>
      <c r="R199" s="177">
        <f>Q199*H199</f>
        <v>0</v>
      </c>
      <c r="S199" s="177">
        <v>0</v>
      </c>
      <c r="T199" s="178">
        <f>S199*H199</f>
        <v>0</v>
      </c>
      <c r="AR199" s="18" t="s">
        <v>124</v>
      </c>
      <c r="AT199" s="18" t="s">
        <v>119</v>
      </c>
      <c r="AU199" s="18" t="s">
        <v>22</v>
      </c>
      <c r="AY199" s="18" t="s">
        <v>117</v>
      </c>
      <c r="BE199" s="179">
        <f>IF(N199="základní",J199,0)</f>
        <v>0</v>
      </c>
      <c r="BF199" s="179">
        <f>IF(N199="snížená",J199,0)</f>
        <v>0</v>
      </c>
      <c r="BG199" s="179">
        <f>IF(N199="zákl. přenesená",J199,0)</f>
        <v>0</v>
      </c>
      <c r="BH199" s="179">
        <f>IF(N199="sníž. přenesená",J199,0)</f>
        <v>0</v>
      </c>
      <c r="BI199" s="179">
        <f>IF(N199="nulová",J199,0)</f>
        <v>0</v>
      </c>
      <c r="BJ199" s="18" t="s">
        <v>23</v>
      </c>
      <c r="BK199" s="179">
        <f>ROUND(I199*H199,2)</f>
        <v>0</v>
      </c>
      <c r="BL199" s="18" t="s">
        <v>124</v>
      </c>
      <c r="BM199" s="18" t="s">
        <v>248</v>
      </c>
    </row>
    <row r="200" spans="2:65" s="11" customFormat="1" ht="20.45" customHeight="1" x14ac:dyDescent="0.25">
      <c r="B200" s="183"/>
      <c r="D200" s="180" t="s">
        <v>130</v>
      </c>
      <c r="E200" s="184" t="s">
        <v>20</v>
      </c>
      <c r="F200" s="185" t="s">
        <v>249</v>
      </c>
      <c r="H200" s="186" t="s">
        <v>20</v>
      </c>
      <c r="I200" s="187"/>
      <c r="L200" s="183"/>
      <c r="M200" s="188"/>
      <c r="N200" s="189"/>
      <c r="O200" s="189"/>
      <c r="P200" s="189"/>
      <c r="Q200" s="189"/>
      <c r="R200" s="189"/>
      <c r="S200" s="189"/>
      <c r="T200" s="190"/>
      <c r="AT200" s="186" t="s">
        <v>130</v>
      </c>
      <c r="AU200" s="186" t="s">
        <v>22</v>
      </c>
      <c r="AV200" s="11" t="s">
        <v>23</v>
      </c>
      <c r="AW200" s="11" t="s">
        <v>42</v>
      </c>
      <c r="AX200" s="11" t="s">
        <v>78</v>
      </c>
      <c r="AY200" s="186" t="s">
        <v>117</v>
      </c>
    </row>
    <row r="201" spans="2:65" s="11" customFormat="1" ht="20.45" customHeight="1" x14ac:dyDescent="0.25">
      <c r="B201" s="183"/>
      <c r="D201" s="180" t="s">
        <v>130</v>
      </c>
      <c r="E201" s="184" t="s">
        <v>20</v>
      </c>
      <c r="F201" s="185" t="s">
        <v>250</v>
      </c>
      <c r="H201" s="186" t="s">
        <v>20</v>
      </c>
      <c r="I201" s="187"/>
      <c r="L201" s="183"/>
      <c r="M201" s="188"/>
      <c r="N201" s="189"/>
      <c r="O201" s="189"/>
      <c r="P201" s="189"/>
      <c r="Q201" s="189"/>
      <c r="R201" s="189"/>
      <c r="S201" s="189"/>
      <c r="T201" s="190"/>
      <c r="AT201" s="186" t="s">
        <v>130</v>
      </c>
      <c r="AU201" s="186" t="s">
        <v>22</v>
      </c>
      <c r="AV201" s="11" t="s">
        <v>23</v>
      </c>
      <c r="AW201" s="11" t="s">
        <v>42</v>
      </c>
      <c r="AX201" s="11" t="s">
        <v>78</v>
      </c>
      <c r="AY201" s="186" t="s">
        <v>117</v>
      </c>
    </row>
    <row r="202" spans="2:65" s="11" customFormat="1" ht="20.45" customHeight="1" x14ac:dyDescent="0.25">
      <c r="B202" s="183"/>
      <c r="D202" s="180" t="s">
        <v>130</v>
      </c>
      <c r="E202" s="184" t="s">
        <v>20</v>
      </c>
      <c r="F202" s="185" t="s">
        <v>251</v>
      </c>
      <c r="H202" s="186" t="s">
        <v>20</v>
      </c>
      <c r="I202" s="187"/>
      <c r="L202" s="183"/>
      <c r="M202" s="188"/>
      <c r="N202" s="189"/>
      <c r="O202" s="189"/>
      <c r="P202" s="189"/>
      <c r="Q202" s="189"/>
      <c r="R202" s="189"/>
      <c r="S202" s="189"/>
      <c r="T202" s="190"/>
      <c r="AT202" s="186" t="s">
        <v>130</v>
      </c>
      <c r="AU202" s="186" t="s">
        <v>22</v>
      </c>
      <c r="AV202" s="11" t="s">
        <v>23</v>
      </c>
      <c r="AW202" s="11" t="s">
        <v>42</v>
      </c>
      <c r="AX202" s="11" t="s">
        <v>78</v>
      </c>
      <c r="AY202" s="186" t="s">
        <v>117</v>
      </c>
    </row>
    <row r="203" spans="2:65" s="12" customFormat="1" ht="20.45" customHeight="1" x14ac:dyDescent="0.25">
      <c r="B203" s="191"/>
      <c r="D203" s="180" t="s">
        <v>130</v>
      </c>
      <c r="E203" s="192" t="s">
        <v>20</v>
      </c>
      <c r="F203" s="193" t="s">
        <v>252</v>
      </c>
      <c r="H203" s="194">
        <v>890</v>
      </c>
      <c r="I203" s="195"/>
      <c r="L203" s="191"/>
      <c r="M203" s="196"/>
      <c r="N203" s="197"/>
      <c r="O203" s="197"/>
      <c r="P203" s="197"/>
      <c r="Q203" s="197"/>
      <c r="R203" s="197"/>
      <c r="S203" s="197"/>
      <c r="T203" s="198"/>
      <c r="AT203" s="192" t="s">
        <v>130</v>
      </c>
      <c r="AU203" s="192" t="s">
        <v>22</v>
      </c>
      <c r="AV203" s="12" t="s">
        <v>22</v>
      </c>
      <c r="AW203" s="12" t="s">
        <v>42</v>
      </c>
      <c r="AX203" s="12" t="s">
        <v>78</v>
      </c>
      <c r="AY203" s="192" t="s">
        <v>117</v>
      </c>
    </row>
    <row r="204" spans="2:65" s="13" customFormat="1" ht="20.45" customHeight="1" x14ac:dyDescent="0.25">
      <c r="B204" s="199"/>
      <c r="D204" s="180" t="s">
        <v>130</v>
      </c>
      <c r="E204" s="217" t="s">
        <v>20</v>
      </c>
      <c r="F204" s="218" t="s">
        <v>135</v>
      </c>
      <c r="H204" s="219">
        <v>890</v>
      </c>
      <c r="I204" s="204"/>
      <c r="L204" s="199"/>
      <c r="M204" s="205"/>
      <c r="N204" s="206"/>
      <c r="O204" s="206"/>
      <c r="P204" s="206"/>
      <c r="Q204" s="206"/>
      <c r="R204" s="206"/>
      <c r="S204" s="206"/>
      <c r="T204" s="207"/>
      <c r="AT204" s="208" t="s">
        <v>130</v>
      </c>
      <c r="AU204" s="208" t="s">
        <v>22</v>
      </c>
      <c r="AV204" s="13" t="s">
        <v>124</v>
      </c>
      <c r="AW204" s="13" t="s">
        <v>42</v>
      </c>
      <c r="AX204" s="13" t="s">
        <v>23</v>
      </c>
      <c r="AY204" s="208" t="s">
        <v>117</v>
      </c>
    </row>
    <row r="205" spans="2:65" s="10" customFormat="1" ht="29.85" customHeight="1" x14ac:dyDescent="0.3">
      <c r="B205" s="153"/>
      <c r="D205" s="164" t="s">
        <v>77</v>
      </c>
      <c r="E205" s="165" t="s">
        <v>205</v>
      </c>
      <c r="F205" s="165" t="s">
        <v>253</v>
      </c>
      <c r="I205" s="156"/>
      <c r="J205" s="166">
        <f>BK205</f>
        <v>0</v>
      </c>
      <c r="L205" s="153"/>
      <c r="M205" s="158"/>
      <c r="N205" s="159"/>
      <c r="O205" s="159"/>
      <c r="P205" s="160">
        <f>SUM(P206:P211)</f>
        <v>0</v>
      </c>
      <c r="Q205" s="159"/>
      <c r="R205" s="160">
        <f>SUM(R206:R211)</f>
        <v>0</v>
      </c>
      <c r="S205" s="159"/>
      <c r="T205" s="161">
        <f>SUM(T206:T211)</f>
        <v>3.1734000000000004</v>
      </c>
      <c r="AR205" s="154" t="s">
        <v>23</v>
      </c>
      <c r="AT205" s="162" t="s">
        <v>77</v>
      </c>
      <c r="AU205" s="162" t="s">
        <v>23</v>
      </c>
      <c r="AY205" s="154" t="s">
        <v>117</v>
      </c>
      <c r="BK205" s="163">
        <f>SUM(BK206:BK211)</f>
        <v>0</v>
      </c>
    </row>
    <row r="206" spans="2:65" s="1" customFormat="1" ht="28.9" customHeight="1" x14ac:dyDescent="0.25">
      <c r="B206" s="167"/>
      <c r="C206" s="168" t="s">
        <v>254</v>
      </c>
      <c r="D206" s="168" t="s">
        <v>119</v>
      </c>
      <c r="E206" s="169" t="s">
        <v>255</v>
      </c>
      <c r="F206" s="170" t="s">
        <v>256</v>
      </c>
      <c r="G206" s="171" t="s">
        <v>257</v>
      </c>
      <c r="H206" s="172">
        <v>24.6</v>
      </c>
      <c r="I206" s="173"/>
      <c r="J206" s="174">
        <f>ROUND(I206*H206,2)</f>
        <v>0</v>
      </c>
      <c r="K206" s="170" t="s">
        <v>123</v>
      </c>
      <c r="L206" s="35"/>
      <c r="M206" s="175" t="s">
        <v>20</v>
      </c>
      <c r="N206" s="176" t="s">
        <v>49</v>
      </c>
      <c r="O206" s="36"/>
      <c r="P206" s="177">
        <f>O206*H206</f>
        <v>0</v>
      </c>
      <c r="Q206" s="177">
        <v>0</v>
      </c>
      <c r="R206" s="177">
        <f>Q206*H206</f>
        <v>0</v>
      </c>
      <c r="S206" s="177">
        <v>0.129</v>
      </c>
      <c r="T206" s="178">
        <f>S206*H206</f>
        <v>3.1734000000000004</v>
      </c>
      <c r="AR206" s="18" t="s">
        <v>124</v>
      </c>
      <c r="AT206" s="18" t="s">
        <v>119</v>
      </c>
      <c r="AU206" s="18" t="s">
        <v>22</v>
      </c>
      <c r="AY206" s="18" t="s">
        <v>117</v>
      </c>
      <c r="BE206" s="179">
        <f>IF(N206="základní",J206,0)</f>
        <v>0</v>
      </c>
      <c r="BF206" s="179">
        <f>IF(N206="snížená",J206,0)</f>
        <v>0</v>
      </c>
      <c r="BG206" s="179">
        <f>IF(N206="zákl. přenesená",J206,0)</f>
        <v>0</v>
      </c>
      <c r="BH206" s="179">
        <f>IF(N206="sníž. přenesená",J206,0)</f>
        <v>0</v>
      </c>
      <c r="BI206" s="179">
        <f>IF(N206="nulová",J206,0)</f>
        <v>0</v>
      </c>
      <c r="BJ206" s="18" t="s">
        <v>23</v>
      </c>
      <c r="BK206" s="179">
        <f>ROUND(I206*H206,2)</f>
        <v>0</v>
      </c>
      <c r="BL206" s="18" t="s">
        <v>124</v>
      </c>
      <c r="BM206" s="18" t="s">
        <v>258</v>
      </c>
    </row>
    <row r="207" spans="2:65" s="1" customFormat="1" ht="51.6" customHeight="1" x14ac:dyDescent="0.25">
      <c r="B207" s="35"/>
      <c r="D207" s="180" t="s">
        <v>126</v>
      </c>
      <c r="F207" s="181" t="s">
        <v>259</v>
      </c>
      <c r="I207" s="141"/>
      <c r="L207" s="35"/>
      <c r="M207" s="64"/>
      <c r="N207" s="36"/>
      <c r="O207" s="36"/>
      <c r="P207" s="36"/>
      <c r="Q207" s="36"/>
      <c r="R207" s="36"/>
      <c r="S207" s="36"/>
      <c r="T207" s="65"/>
      <c r="AT207" s="18" t="s">
        <v>126</v>
      </c>
      <c r="AU207" s="18" t="s">
        <v>22</v>
      </c>
    </row>
    <row r="208" spans="2:65" s="1" customFormat="1" ht="62.25" customHeight="1" x14ac:dyDescent="0.25">
      <c r="B208" s="35"/>
      <c r="D208" s="180" t="s">
        <v>128</v>
      </c>
      <c r="F208" s="182" t="s">
        <v>260</v>
      </c>
      <c r="I208" s="141"/>
      <c r="L208" s="35"/>
      <c r="M208" s="64"/>
      <c r="N208" s="36"/>
      <c r="O208" s="36"/>
      <c r="P208" s="36"/>
      <c r="Q208" s="36"/>
      <c r="R208" s="36"/>
      <c r="S208" s="36"/>
      <c r="T208" s="65"/>
      <c r="AT208" s="18" t="s">
        <v>128</v>
      </c>
      <c r="AU208" s="18" t="s">
        <v>22</v>
      </c>
    </row>
    <row r="209" spans="2:51" s="11" customFormat="1" ht="20.45" customHeight="1" x14ac:dyDescent="0.25">
      <c r="B209" s="183"/>
      <c r="D209" s="180" t="s">
        <v>130</v>
      </c>
      <c r="E209" s="184" t="s">
        <v>20</v>
      </c>
      <c r="F209" s="185" t="s">
        <v>261</v>
      </c>
      <c r="H209" s="186" t="s">
        <v>20</v>
      </c>
      <c r="I209" s="187"/>
      <c r="L209" s="183"/>
      <c r="M209" s="188"/>
      <c r="N209" s="189"/>
      <c r="O209" s="189"/>
      <c r="P209" s="189"/>
      <c r="Q209" s="189"/>
      <c r="R209" s="189"/>
      <c r="S209" s="189"/>
      <c r="T209" s="190"/>
      <c r="AT209" s="186" t="s">
        <v>130</v>
      </c>
      <c r="AU209" s="186" t="s">
        <v>22</v>
      </c>
      <c r="AV209" s="11" t="s">
        <v>23</v>
      </c>
      <c r="AW209" s="11" t="s">
        <v>42</v>
      </c>
      <c r="AX209" s="11" t="s">
        <v>78</v>
      </c>
      <c r="AY209" s="186" t="s">
        <v>117</v>
      </c>
    </row>
    <row r="210" spans="2:51" s="12" customFormat="1" ht="20.45" customHeight="1" x14ac:dyDescent="0.25">
      <c r="B210" s="191"/>
      <c r="D210" s="180" t="s">
        <v>130</v>
      </c>
      <c r="E210" s="192" t="s">
        <v>20</v>
      </c>
      <c r="F210" s="193" t="s">
        <v>262</v>
      </c>
      <c r="H210" s="194">
        <v>24.6</v>
      </c>
      <c r="I210" s="195"/>
      <c r="L210" s="191"/>
      <c r="M210" s="196"/>
      <c r="N210" s="197"/>
      <c r="O210" s="197"/>
      <c r="P210" s="197"/>
      <c r="Q210" s="197"/>
      <c r="R210" s="197"/>
      <c r="S210" s="197"/>
      <c r="T210" s="198"/>
      <c r="AT210" s="192" t="s">
        <v>130</v>
      </c>
      <c r="AU210" s="192" t="s">
        <v>22</v>
      </c>
      <c r="AV210" s="12" t="s">
        <v>22</v>
      </c>
      <c r="AW210" s="12" t="s">
        <v>42</v>
      </c>
      <c r="AX210" s="12" t="s">
        <v>78</v>
      </c>
      <c r="AY210" s="192" t="s">
        <v>117</v>
      </c>
    </row>
    <row r="211" spans="2:51" s="13" customFormat="1" ht="20.45" customHeight="1" x14ac:dyDescent="0.25">
      <c r="B211" s="199"/>
      <c r="D211" s="180" t="s">
        <v>130</v>
      </c>
      <c r="E211" s="217" t="s">
        <v>20</v>
      </c>
      <c r="F211" s="218" t="s">
        <v>135</v>
      </c>
      <c r="H211" s="219">
        <v>24.6</v>
      </c>
      <c r="I211" s="204"/>
      <c r="L211" s="199"/>
      <c r="M211" s="220"/>
      <c r="N211" s="221"/>
      <c r="O211" s="221"/>
      <c r="P211" s="221"/>
      <c r="Q211" s="221"/>
      <c r="R211" s="221"/>
      <c r="S211" s="221"/>
      <c r="T211" s="222"/>
      <c r="AT211" s="208" t="s">
        <v>130</v>
      </c>
      <c r="AU211" s="208" t="s">
        <v>22</v>
      </c>
      <c r="AV211" s="13" t="s">
        <v>124</v>
      </c>
      <c r="AW211" s="13" t="s">
        <v>42</v>
      </c>
      <c r="AX211" s="13" t="s">
        <v>23</v>
      </c>
      <c r="AY211" s="208" t="s">
        <v>117</v>
      </c>
    </row>
    <row r="212" spans="2:51" s="1" customFormat="1" ht="6.95" customHeight="1" x14ac:dyDescent="0.25">
      <c r="B212" s="50"/>
      <c r="C212" s="51"/>
      <c r="D212" s="51"/>
      <c r="E212" s="51"/>
      <c r="F212" s="51"/>
      <c r="G212" s="51"/>
      <c r="H212" s="51"/>
      <c r="I212" s="119"/>
      <c r="J212" s="51"/>
      <c r="K212" s="51"/>
      <c r="L212" s="35"/>
    </row>
    <row r="213" spans="2:51" x14ac:dyDescent="0.3">
      <c r="AT213" s="223"/>
    </row>
  </sheetData>
  <sheetProtection password="CE39" sheet="1" objects="1" scenarios="1" formatColumns="0" formatRows="0" sort="0" autoFilter="0"/>
  <autoFilter ref="C78:K78"/>
  <mergeCells count="9">
    <mergeCell ref="E71:H71"/>
    <mergeCell ref="G1:H1"/>
    <mergeCell ref="L2:V2"/>
    <mergeCell ref="E7:H7"/>
    <mergeCell ref="E9:H9"/>
    <mergeCell ref="E24:H24"/>
    <mergeCell ref="E45:H45"/>
    <mergeCell ref="E47:H47"/>
    <mergeCell ref="E69:H69"/>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78740157480314965" right="0.59055118110236227" top="0.39370078740157483" bottom="0.39370078740157483" header="0" footer="0"/>
  <pageSetup paperSize="9" scale="88" fitToHeight="100" orientation="landscape" blackAndWhite="1" errors="blank"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autoPageBreaks="0" fitToPage="1"/>
  </sheetPr>
  <dimension ref="A1:BR213"/>
  <sheetViews>
    <sheetView showGridLines="0" workbookViewId="0">
      <pane ySplit="1" topLeftCell="A89" activePane="bottomLeft" state="frozen"/>
      <selection pane="bottomLeft" activeCell="F102" sqref="F102"/>
    </sheetView>
  </sheetViews>
  <sheetFormatPr defaultRowHeight="13.5" x14ac:dyDescent="0.3"/>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93" customWidth="1"/>
    <col min="10" max="10" width="20.140625" customWidth="1"/>
    <col min="11" max="11" width="13.28515625" customWidth="1"/>
    <col min="13" max="18" width="0" hidden="1" customWidth="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0" hidden="1" customWidth="1"/>
  </cols>
  <sheetData>
    <row r="1" spans="1:70" ht="21.75" customHeight="1" x14ac:dyDescent="0.3">
      <c r="A1" s="16"/>
      <c r="B1" s="234"/>
      <c r="C1" s="234"/>
      <c r="D1" s="233" t="s">
        <v>1</v>
      </c>
      <c r="E1" s="234"/>
      <c r="F1" s="235" t="s">
        <v>311</v>
      </c>
      <c r="G1" s="361" t="s">
        <v>312</v>
      </c>
      <c r="H1" s="361"/>
      <c r="I1" s="240"/>
      <c r="J1" s="235" t="s">
        <v>313</v>
      </c>
      <c r="K1" s="233" t="s">
        <v>87</v>
      </c>
      <c r="L1" s="235" t="s">
        <v>314</v>
      </c>
      <c r="M1" s="235"/>
      <c r="N1" s="235"/>
      <c r="O1" s="235"/>
      <c r="P1" s="235"/>
      <c r="Q1" s="235"/>
      <c r="R1" s="235"/>
      <c r="S1" s="235"/>
      <c r="T1" s="235"/>
      <c r="U1" s="231"/>
      <c r="V1" s="231"/>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x14ac:dyDescent="0.3">
      <c r="L2" s="326"/>
      <c r="M2" s="326"/>
      <c r="N2" s="326"/>
      <c r="O2" s="326"/>
      <c r="P2" s="326"/>
      <c r="Q2" s="326"/>
      <c r="R2" s="326"/>
      <c r="S2" s="326"/>
      <c r="T2" s="326"/>
      <c r="U2" s="326"/>
      <c r="V2" s="326"/>
      <c r="AT2" s="18" t="s">
        <v>86</v>
      </c>
    </row>
    <row r="3" spans="1:70" ht="6.95" customHeight="1" x14ac:dyDescent="0.3">
      <c r="B3" s="19"/>
      <c r="C3" s="20"/>
      <c r="D3" s="20"/>
      <c r="E3" s="20"/>
      <c r="F3" s="20"/>
      <c r="G3" s="20"/>
      <c r="H3" s="20"/>
      <c r="I3" s="94"/>
      <c r="J3" s="20"/>
      <c r="K3" s="21"/>
      <c r="AT3" s="18" t="s">
        <v>22</v>
      </c>
    </row>
    <row r="4" spans="1:70" ht="36.950000000000003" customHeight="1" x14ac:dyDescent="0.3">
      <c r="B4" s="22"/>
      <c r="C4" s="23"/>
      <c r="D4" s="24" t="s">
        <v>88</v>
      </c>
      <c r="E4" s="23"/>
      <c r="F4" s="23"/>
      <c r="G4" s="23"/>
      <c r="H4" s="23"/>
      <c r="I4" s="95"/>
      <c r="J4" s="23"/>
      <c r="K4" s="25"/>
      <c r="M4" s="26" t="s">
        <v>10</v>
      </c>
      <c r="AT4" s="18" t="s">
        <v>4</v>
      </c>
    </row>
    <row r="5" spans="1:70" ht="6.95" customHeight="1" x14ac:dyDescent="0.3">
      <c r="B5" s="22"/>
      <c r="C5" s="23"/>
      <c r="D5" s="23"/>
      <c r="E5" s="23"/>
      <c r="F5" s="23"/>
      <c r="G5" s="23"/>
      <c r="H5" s="23"/>
      <c r="I5" s="95"/>
      <c r="J5" s="23"/>
      <c r="K5" s="25"/>
    </row>
    <row r="6" spans="1:70" ht="15" x14ac:dyDescent="0.3">
      <c r="B6" s="22"/>
      <c r="C6" s="23"/>
      <c r="D6" s="31" t="s">
        <v>16</v>
      </c>
      <c r="E6" s="23"/>
      <c r="F6" s="23"/>
      <c r="G6" s="23"/>
      <c r="H6" s="23"/>
      <c r="I6" s="95"/>
      <c r="J6" s="23"/>
      <c r="K6" s="25"/>
    </row>
    <row r="7" spans="1:70" ht="20.45" customHeight="1" x14ac:dyDescent="0.3">
      <c r="B7" s="22"/>
      <c r="C7" s="23"/>
      <c r="D7" s="23"/>
      <c r="E7" s="362" t="str">
        <f>'Rekapitulace stavby'!K6</f>
        <v>MALOSTRANSKÝ POTOK VÝRAVA, ODSTRANĚNÍ NÁNOSŮ, Ř. KM 8,62-9,68</v>
      </c>
      <c r="F7" s="330"/>
      <c r="G7" s="330"/>
      <c r="H7" s="330"/>
      <c r="I7" s="95"/>
      <c r="J7" s="23"/>
      <c r="K7" s="25"/>
    </row>
    <row r="8" spans="1:70" s="1" customFormat="1" ht="15" x14ac:dyDescent="0.25">
      <c r="B8" s="35"/>
      <c r="C8" s="36"/>
      <c r="D8" s="31" t="s">
        <v>89</v>
      </c>
      <c r="E8" s="36"/>
      <c r="F8" s="36"/>
      <c r="G8" s="36"/>
      <c r="H8" s="36"/>
      <c r="I8" s="96"/>
      <c r="J8" s="36"/>
      <c r="K8" s="39"/>
    </row>
    <row r="9" spans="1:70" s="1" customFormat="1" ht="36.950000000000003" customHeight="1" x14ac:dyDescent="0.25">
      <c r="B9" s="35"/>
      <c r="C9" s="36"/>
      <c r="D9" s="36"/>
      <c r="E9" s="363" t="s">
        <v>263</v>
      </c>
      <c r="F9" s="337"/>
      <c r="G9" s="337"/>
      <c r="H9" s="337"/>
      <c r="I9" s="96"/>
      <c r="J9" s="36"/>
      <c r="K9" s="39"/>
    </row>
    <row r="10" spans="1:70" s="1" customFormat="1" x14ac:dyDescent="0.25">
      <c r="B10" s="35"/>
      <c r="C10" s="36"/>
      <c r="D10" s="36"/>
      <c r="E10" s="36"/>
      <c r="F10" s="36"/>
      <c r="G10" s="36"/>
      <c r="H10" s="36"/>
      <c r="I10" s="96"/>
      <c r="J10" s="36"/>
      <c r="K10" s="39"/>
    </row>
    <row r="11" spans="1:70" s="1" customFormat="1" ht="14.45" customHeight="1" x14ac:dyDescent="0.25">
      <c r="B11" s="35"/>
      <c r="C11" s="36"/>
      <c r="D11" s="31" t="s">
        <v>19</v>
      </c>
      <c r="E11" s="36"/>
      <c r="F11" s="29" t="s">
        <v>20</v>
      </c>
      <c r="G11" s="36"/>
      <c r="H11" s="36"/>
      <c r="I11" s="97" t="s">
        <v>21</v>
      </c>
      <c r="J11" s="29" t="s">
        <v>20</v>
      </c>
      <c r="K11" s="39"/>
    </row>
    <row r="12" spans="1:70" s="1" customFormat="1" ht="14.45" customHeight="1" x14ac:dyDescent="0.25">
      <c r="B12" s="35"/>
      <c r="C12" s="36"/>
      <c r="D12" s="31" t="s">
        <v>24</v>
      </c>
      <c r="E12" s="36"/>
      <c r="F12" s="29" t="s">
        <v>25</v>
      </c>
      <c r="G12" s="36"/>
      <c r="H12" s="36"/>
      <c r="I12" s="97" t="s">
        <v>26</v>
      </c>
      <c r="J12" s="98" t="str">
        <f>'Rekapitulace stavby'!AN8</f>
        <v>4.8.2016</v>
      </c>
      <c r="K12" s="39"/>
    </row>
    <row r="13" spans="1:70" s="1" customFormat="1" ht="10.9" customHeight="1" x14ac:dyDescent="0.25">
      <c r="B13" s="35"/>
      <c r="C13" s="36"/>
      <c r="D13" s="36"/>
      <c r="E13" s="36"/>
      <c r="F13" s="36"/>
      <c r="G13" s="36"/>
      <c r="H13" s="36"/>
      <c r="I13" s="96"/>
      <c r="J13" s="36"/>
      <c r="K13" s="39"/>
    </row>
    <row r="14" spans="1:70" s="1" customFormat="1" ht="14.45" customHeight="1" x14ac:dyDescent="0.25">
      <c r="B14" s="35"/>
      <c r="C14" s="36"/>
      <c r="D14" s="31" t="s">
        <v>30</v>
      </c>
      <c r="E14" s="36"/>
      <c r="F14" s="36"/>
      <c r="G14" s="36"/>
      <c r="H14" s="36"/>
      <c r="I14" s="97" t="s">
        <v>31</v>
      </c>
      <c r="J14" s="29" t="s">
        <v>32</v>
      </c>
      <c r="K14" s="39"/>
    </row>
    <row r="15" spans="1:70" s="1" customFormat="1" ht="18" customHeight="1" x14ac:dyDescent="0.25">
      <c r="B15" s="35"/>
      <c r="C15" s="36"/>
      <c r="D15" s="36"/>
      <c r="E15" s="29" t="s">
        <v>33</v>
      </c>
      <c r="F15" s="36"/>
      <c r="G15" s="36"/>
      <c r="H15" s="36"/>
      <c r="I15" s="97" t="s">
        <v>34</v>
      </c>
      <c r="J15" s="29" t="s">
        <v>35</v>
      </c>
      <c r="K15" s="39"/>
    </row>
    <row r="16" spans="1:70" s="1" customFormat="1" ht="6.95" customHeight="1" x14ac:dyDescent="0.25">
      <c r="B16" s="35"/>
      <c r="C16" s="36"/>
      <c r="D16" s="36"/>
      <c r="E16" s="36"/>
      <c r="F16" s="36"/>
      <c r="G16" s="36"/>
      <c r="H16" s="36"/>
      <c r="I16" s="96"/>
      <c r="J16" s="36"/>
      <c r="K16" s="39"/>
    </row>
    <row r="17" spans="2:11" s="1" customFormat="1" ht="14.45" customHeight="1" x14ac:dyDescent="0.25">
      <c r="B17" s="35"/>
      <c r="C17" s="36"/>
      <c r="D17" s="31" t="s">
        <v>36</v>
      </c>
      <c r="E17" s="36"/>
      <c r="F17" s="36"/>
      <c r="G17" s="36"/>
      <c r="H17" s="36"/>
      <c r="I17" s="97" t="s">
        <v>31</v>
      </c>
      <c r="J17" s="29" t="str">
        <f>IF('Rekapitulace stavby'!AN13="Vyplň údaj","",IF('Rekapitulace stavby'!AN13="","",'Rekapitulace stavby'!AN13))</f>
        <v/>
      </c>
      <c r="K17" s="39"/>
    </row>
    <row r="18" spans="2:11" s="1" customFormat="1" ht="18" customHeight="1" x14ac:dyDescent="0.25">
      <c r="B18" s="35"/>
      <c r="C18" s="36"/>
      <c r="D18" s="36"/>
      <c r="E18" s="29" t="str">
        <f>IF('Rekapitulace stavby'!E14="Vyplň údaj","",IF('Rekapitulace stavby'!E14="","",'Rekapitulace stavby'!E14))</f>
        <v/>
      </c>
      <c r="F18" s="36"/>
      <c r="G18" s="36"/>
      <c r="H18" s="36"/>
      <c r="I18" s="97" t="s">
        <v>34</v>
      </c>
      <c r="J18" s="29" t="str">
        <f>IF('Rekapitulace stavby'!AN14="Vyplň údaj","",IF('Rekapitulace stavby'!AN14="","",'Rekapitulace stavby'!AN14))</f>
        <v/>
      </c>
      <c r="K18" s="39"/>
    </row>
    <row r="19" spans="2:11" s="1" customFormat="1" ht="6.95" customHeight="1" x14ac:dyDescent="0.25">
      <c r="B19" s="35"/>
      <c r="C19" s="36"/>
      <c r="D19" s="36"/>
      <c r="E19" s="36"/>
      <c r="F19" s="36"/>
      <c r="G19" s="36"/>
      <c r="H19" s="36"/>
      <c r="I19" s="96"/>
      <c r="J19" s="36"/>
      <c r="K19" s="39"/>
    </row>
    <row r="20" spans="2:11" s="1" customFormat="1" ht="14.45" customHeight="1" x14ac:dyDescent="0.25">
      <c r="B20" s="35"/>
      <c r="C20" s="36"/>
      <c r="D20" s="31" t="s">
        <v>38</v>
      </c>
      <c r="E20" s="36"/>
      <c r="F20" s="36"/>
      <c r="G20" s="36"/>
      <c r="H20" s="36"/>
      <c r="I20" s="97" t="s">
        <v>31</v>
      </c>
      <c r="J20" s="29" t="s">
        <v>39</v>
      </c>
      <c r="K20" s="39"/>
    </row>
    <row r="21" spans="2:11" s="1" customFormat="1" ht="18" customHeight="1" x14ac:dyDescent="0.25">
      <c r="B21" s="35"/>
      <c r="C21" s="36"/>
      <c r="D21" s="36"/>
      <c r="E21" s="324" t="s">
        <v>492</v>
      </c>
      <c r="F21" s="36"/>
      <c r="G21" s="36"/>
      <c r="H21" s="36"/>
      <c r="I21" s="97" t="s">
        <v>34</v>
      </c>
      <c r="J21" s="29" t="s">
        <v>41</v>
      </c>
      <c r="K21" s="39"/>
    </row>
    <row r="22" spans="2:11" s="1" customFormat="1" ht="6.95" customHeight="1" x14ac:dyDescent="0.25">
      <c r="B22" s="35"/>
      <c r="C22" s="36"/>
      <c r="D22" s="36"/>
      <c r="E22" s="36"/>
      <c r="F22" s="36"/>
      <c r="G22" s="36"/>
      <c r="H22" s="36"/>
      <c r="I22" s="96"/>
      <c r="J22" s="36"/>
      <c r="K22" s="39"/>
    </row>
    <row r="23" spans="2:11" s="1" customFormat="1" ht="14.45" customHeight="1" x14ac:dyDescent="0.25">
      <c r="B23" s="35"/>
      <c r="C23" s="36"/>
      <c r="D23" s="31" t="s">
        <v>43</v>
      </c>
      <c r="E23" s="36"/>
      <c r="F23" s="36"/>
      <c r="G23" s="36"/>
      <c r="H23" s="36"/>
      <c r="I23" s="96"/>
      <c r="J23" s="36"/>
      <c r="K23" s="39"/>
    </row>
    <row r="24" spans="2:11" s="6" customFormat="1" ht="20.45" customHeight="1" x14ac:dyDescent="0.25">
      <c r="B24" s="101"/>
      <c r="C24" s="102"/>
      <c r="D24" s="102"/>
      <c r="E24" s="333" t="s">
        <v>20</v>
      </c>
      <c r="F24" s="364"/>
      <c r="G24" s="364"/>
      <c r="H24" s="364"/>
      <c r="I24" s="103"/>
      <c r="J24" s="102"/>
      <c r="K24" s="104"/>
    </row>
    <row r="25" spans="2:11" s="1" customFormat="1" ht="6.95" customHeight="1" x14ac:dyDescent="0.25">
      <c r="B25" s="35"/>
      <c r="C25" s="36"/>
      <c r="D25" s="36"/>
      <c r="E25" s="36"/>
      <c r="F25" s="36"/>
      <c r="G25" s="36"/>
      <c r="H25" s="36"/>
      <c r="I25" s="96"/>
      <c r="J25" s="36"/>
      <c r="K25" s="39"/>
    </row>
    <row r="26" spans="2:11" s="1" customFormat="1" ht="6.95" customHeight="1" x14ac:dyDescent="0.25">
      <c r="B26" s="35"/>
      <c r="C26" s="36"/>
      <c r="D26" s="62"/>
      <c r="E26" s="62"/>
      <c r="F26" s="62"/>
      <c r="G26" s="62"/>
      <c r="H26" s="62"/>
      <c r="I26" s="105"/>
      <c r="J26" s="62"/>
      <c r="K26" s="106"/>
    </row>
    <row r="27" spans="2:11" s="1" customFormat="1" ht="25.35" customHeight="1" x14ac:dyDescent="0.25">
      <c r="B27" s="35"/>
      <c r="C27" s="36"/>
      <c r="D27" s="107" t="s">
        <v>44</v>
      </c>
      <c r="E27" s="36"/>
      <c r="F27" s="36"/>
      <c r="G27" s="36"/>
      <c r="H27" s="36"/>
      <c r="I27" s="96"/>
      <c r="J27" s="108">
        <f>ROUND(J77,2)</f>
        <v>0</v>
      </c>
      <c r="K27" s="39"/>
    </row>
    <row r="28" spans="2:11" s="1" customFormat="1" ht="6.95" customHeight="1" x14ac:dyDescent="0.25">
      <c r="B28" s="35"/>
      <c r="C28" s="36"/>
      <c r="D28" s="62"/>
      <c r="E28" s="62"/>
      <c r="F28" s="62"/>
      <c r="G28" s="62"/>
      <c r="H28" s="62"/>
      <c r="I28" s="105"/>
      <c r="J28" s="62"/>
      <c r="K28" s="106"/>
    </row>
    <row r="29" spans="2:11" s="1" customFormat="1" ht="14.45" customHeight="1" x14ac:dyDescent="0.25">
      <c r="B29" s="35"/>
      <c r="C29" s="36"/>
      <c r="D29" s="36"/>
      <c r="E29" s="36"/>
      <c r="F29" s="40" t="s">
        <v>46</v>
      </c>
      <c r="G29" s="36"/>
      <c r="H29" s="36"/>
      <c r="I29" s="109" t="s">
        <v>45</v>
      </c>
      <c r="J29" s="40" t="s">
        <v>47</v>
      </c>
      <c r="K29" s="39"/>
    </row>
    <row r="30" spans="2:11" s="1" customFormat="1" ht="14.45" customHeight="1" x14ac:dyDescent="0.25">
      <c r="B30" s="35"/>
      <c r="C30" s="36"/>
      <c r="D30" s="43" t="s">
        <v>48</v>
      </c>
      <c r="E30" s="43" t="s">
        <v>49</v>
      </c>
      <c r="F30" s="110">
        <f>ROUND(SUM(BE77:BE128), 2)</f>
        <v>0</v>
      </c>
      <c r="G30" s="36"/>
      <c r="H30" s="36"/>
      <c r="I30" s="111">
        <v>0.21</v>
      </c>
      <c r="J30" s="110">
        <f>ROUND(ROUND((SUM(BE77:BE128)), 2)*I30, 2)</f>
        <v>0</v>
      </c>
      <c r="K30" s="39"/>
    </row>
    <row r="31" spans="2:11" s="1" customFormat="1" ht="14.45" customHeight="1" x14ac:dyDescent="0.25">
      <c r="B31" s="35"/>
      <c r="C31" s="36"/>
      <c r="D31" s="36"/>
      <c r="E31" s="43" t="s">
        <v>50</v>
      </c>
      <c r="F31" s="110">
        <f>ROUND(SUM(BF77:BF128), 2)</f>
        <v>0</v>
      </c>
      <c r="G31" s="36"/>
      <c r="H31" s="36"/>
      <c r="I31" s="111">
        <v>0.15</v>
      </c>
      <c r="J31" s="110">
        <f>ROUND(ROUND((SUM(BF77:BF128)), 2)*I31, 2)</f>
        <v>0</v>
      </c>
      <c r="K31" s="39"/>
    </row>
    <row r="32" spans="2:11" s="1" customFormat="1" ht="14.45" hidden="1" customHeight="1" x14ac:dyDescent="0.25">
      <c r="B32" s="35"/>
      <c r="C32" s="36"/>
      <c r="D32" s="36"/>
      <c r="E32" s="43" t="s">
        <v>51</v>
      </c>
      <c r="F32" s="110">
        <f>ROUND(SUM(BG77:BG128), 2)</f>
        <v>0</v>
      </c>
      <c r="G32" s="36"/>
      <c r="H32" s="36"/>
      <c r="I32" s="111">
        <v>0.21</v>
      </c>
      <c r="J32" s="110">
        <v>0</v>
      </c>
      <c r="K32" s="39"/>
    </row>
    <row r="33" spans="2:11" s="1" customFormat="1" ht="14.45" hidden="1" customHeight="1" x14ac:dyDescent="0.25">
      <c r="B33" s="35"/>
      <c r="C33" s="36"/>
      <c r="D33" s="36"/>
      <c r="E33" s="43" t="s">
        <v>52</v>
      </c>
      <c r="F33" s="110">
        <f>ROUND(SUM(BH77:BH128), 2)</f>
        <v>0</v>
      </c>
      <c r="G33" s="36"/>
      <c r="H33" s="36"/>
      <c r="I33" s="111">
        <v>0.15</v>
      </c>
      <c r="J33" s="110">
        <v>0</v>
      </c>
      <c r="K33" s="39"/>
    </row>
    <row r="34" spans="2:11" s="1" customFormat="1" ht="14.45" hidden="1" customHeight="1" x14ac:dyDescent="0.25">
      <c r="B34" s="35"/>
      <c r="C34" s="36"/>
      <c r="D34" s="36"/>
      <c r="E34" s="43" t="s">
        <v>53</v>
      </c>
      <c r="F34" s="110">
        <f>ROUND(SUM(BI77:BI128), 2)</f>
        <v>0</v>
      </c>
      <c r="G34" s="36"/>
      <c r="H34" s="36"/>
      <c r="I34" s="111">
        <v>0</v>
      </c>
      <c r="J34" s="110">
        <v>0</v>
      </c>
      <c r="K34" s="39"/>
    </row>
    <row r="35" spans="2:11" s="1" customFormat="1" ht="6.95" customHeight="1" x14ac:dyDescent="0.25">
      <c r="B35" s="35"/>
      <c r="C35" s="36"/>
      <c r="D35" s="36"/>
      <c r="E35" s="36"/>
      <c r="F35" s="36"/>
      <c r="G35" s="36"/>
      <c r="H35" s="36"/>
      <c r="I35" s="96"/>
      <c r="J35" s="36"/>
      <c r="K35" s="39"/>
    </row>
    <row r="36" spans="2:11" s="1" customFormat="1" ht="25.35" customHeight="1" x14ac:dyDescent="0.25">
      <c r="B36" s="35"/>
      <c r="C36" s="112"/>
      <c r="D36" s="113" t="s">
        <v>54</v>
      </c>
      <c r="E36" s="66"/>
      <c r="F36" s="66"/>
      <c r="G36" s="114" t="s">
        <v>55</v>
      </c>
      <c r="H36" s="115" t="s">
        <v>56</v>
      </c>
      <c r="I36" s="116"/>
      <c r="J36" s="117">
        <f>SUM(J27:J34)</f>
        <v>0</v>
      </c>
      <c r="K36" s="118"/>
    </row>
    <row r="37" spans="2:11" s="1" customFormat="1" ht="14.45" customHeight="1" x14ac:dyDescent="0.25">
      <c r="B37" s="50"/>
      <c r="C37" s="51"/>
      <c r="D37" s="51"/>
      <c r="E37" s="51"/>
      <c r="F37" s="51"/>
      <c r="G37" s="51"/>
      <c r="H37" s="51"/>
      <c r="I37" s="119"/>
      <c r="J37" s="51"/>
      <c r="K37" s="52"/>
    </row>
    <row r="41" spans="2:11" s="1" customFormat="1" ht="6.95" customHeight="1" x14ac:dyDescent="0.25">
      <c r="B41" s="53"/>
      <c r="C41" s="54"/>
      <c r="D41" s="54"/>
      <c r="E41" s="54"/>
      <c r="F41" s="54"/>
      <c r="G41" s="54"/>
      <c r="H41" s="54"/>
      <c r="I41" s="120"/>
      <c r="J41" s="54"/>
      <c r="K41" s="121"/>
    </row>
    <row r="42" spans="2:11" s="1" customFormat="1" ht="36.950000000000003" customHeight="1" x14ac:dyDescent="0.25">
      <c r="B42" s="35"/>
      <c r="C42" s="24" t="s">
        <v>93</v>
      </c>
      <c r="D42" s="36"/>
      <c r="E42" s="36"/>
      <c r="F42" s="36"/>
      <c r="G42" s="36"/>
      <c r="H42" s="36"/>
      <c r="I42" s="96"/>
      <c r="J42" s="36"/>
      <c r="K42" s="39"/>
    </row>
    <row r="43" spans="2:11" s="1" customFormat="1" ht="6.95" customHeight="1" x14ac:dyDescent="0.25">
      <c r="B43" s="35"/>
      <c r="C43" s="36"/>
      <c r="D43" s="36"/>
      <c r="E43" s="36"/>
      <c r="F43" s="36"/>
      <c r="G43" s="36"/>
      <c r="H43" s="36"/>
      <c r="I43" s="96"/>
      <c r="J43" s="36"/>
      <c r="K43" s="39"/>
    </row>
    <row r="44" spans="2:11" s="1" customFormat="1" ht="14.45" customHeight="1" x14ac:dyDescent="0.25">
      <c r="B44" s="35"/>
      <c r="C44" s="31" t="s">
        <v>16</v>
      </c>
      <c r="D44" s="36"/>
      <c r="E44" s="36"/>
      <c r="F44" s="36"/>
      <c r="G44" s="36"/>
      <c r="H44" s="36"/>
      <c r="I44" s="96"/>
      <c r="J44" s="36"/>
      <c r="K44" s="39"/>
    </row>
    <row r="45" spans="2:11" s="1" customFormat="1" ht="20.45" customHeight="1" x14ac:dyDescent="0.25">
      <c r="B45" s="35"/>
      <c r="C45" s="36"/>
      <c r="D45" s="36"/>
      <c r="E45" s="362" t="str">
        <f>E7</f>
        <v>MALOSTRANSKÝ POTOK VÝRAVA, ODSTRANĚNÍ NÁNOSŮ, Ř. KM 8,62-9,68</v>
      </c>
      <c r="F45" s="337"/>
      <c r="G45" s="337"/>
      <c r="H45" s="337"/>
      <c r="I45" s="96"/>
      <c r="J45" s="36"/>
      <c r="K45" s="39"/>
    </row>
    <row r="46" spans="2:11" s="1" customFormat="1" ht="14.45" customHeight="1" x14ac:dyDescent="0.25">
      <c r="B46" s="35"/>
      <c r="C46" s="31" t="s">
        <v>89</v>
      </c>
      <c r="D46" s="36"/>
      <c r="E46" s="36"/>
      <c r="F46" s="36"/>
      <c r="G46" s="36"/>
      <c r="H46" s="36"/>
      <c r="I46" s="96"/>
      <c r="J46" s="36"/>
      <c r="K46" s="39"/>
    </row>
    <row r="47" spans="2:11" s="1" customFormat="1" ht="22.15" customHeight="1" x14ac:dyDescent="0.25">
      <c r="B47" s="35"/>
      <c r="C47" s="36"/>
      <c r="D47" s="36"/>
      <c r="E47" s="363" t="str">
        <f>E9</f>
        <v>2 - VEDLEJŠÍ A OSTATNÍ NÁKLADY</v>
      </c>
      <c r="F47" s="337"/>
      <c r="G47" s="337"/>
      <c r="H47" s="337"/>
      <c r="I47" s="96"/>
      <c r="J47" s="36"/>
      <c r="K47" s="39"/>
    </row>
    <row r="48" spans="2:11" s="1" customFormat="1" ht="6.95" customHeight="1" x14ac:dyDescent="0.25">
      <c r="B48" s="35"/>
      <c r="C48" s="36"/>
      <c r="D48" s="36"/>
      <c r="E48" s="36"/>
      <c r="F48" s="36"/>
      <c r="G48" s="36"/>
      <c r="H48" s="36"/>
      <c r="I48" s="96"/>
      <c r="J48" s="36"/>
      <c r="K48" s="39"/>
    </row>
    <row r="49" spans="2:47" s="1" customFormat="1" ht="18" customHeight="1" x14ac:dyDescent="0.25">
      <c r="B49" s="35"/>
      <c r="C49" s="31" t="s">
        <v>24</v>
      </c>
      <c r="D49" s="36"/>
      <c r="E49" s="36"/>
      <c r="F49" s="29" t="str">
        <f>F12</f>
        <v>VÝRAVA</v>
      </c>
      <c r="G49" s="36"/>
      <c r="H49" s="36"/>
      <c r="I49" s="97" t="s">
        <v>26</v>
      </c>
      <c r="J49" s="98" t="str">
        <f>IF(J12="","",J12)</f>
        <v>4.8.2016</v>
      </c>
      <c r="K49" s="39"/>
    </row>
    <row r="50" spans="2:47" s="1" customFormat="1" ht="6.95" customHeight="1" x14ac:dyDescent="0.25">
      <c r="B50" s="35"/>
      <c r="C50" s="36"/>
      <c r="D50" s="36"/>
      <c r="E50" s="36"/>
      <c r="F50" s="36"/>
      <c r="G50" s="36"/>
      <c r="H50" s="36"/>
      <c r="I50" s="96"/>
      <c r="J50" s="36"/>
      <c r="K50" s="39"/>
    </row>
    <row r="51" spans="2:47" s="1" customFormat="1" ht="15" x14ac:dyDescent="0.25">
      <c r="B51" s="35"/>
      <c r="C51" s="31" t="s">
        <v>30</v>
      </c>
      <c r="D51" s="36"/>
      <c r="E51" s="36"/>
      <c r="F51" s="29" t="str">
        <f>E15</f>
        <v>POVODÍ LABE s.p., VÍTA NEJEDLÉHO 951, HK, 500 03</v>
      </c>
      <c r="G51" s="36"/>
      <c r="H51" s="36"/>
      <c r="I51" s="97" t="s">
        <v>38</v>
      </c>
      <c r="J51" s="29" t="str">
        <f>E21</f>
        <v>ING. PAVEL ROMÁŠEK, SUCHOVRŠICE 149</v>
      </c>
      <c r="K51" s="39"/>
    </row>
    <row r="52" spans="2:47" s="1" customFormat="1" ht="14.45" customHeight="1" x14ac:dyDescent="0.25">
      <c r="B52" s="35"/>
      <c r="C52" s="31" t="s">
        <v>36</v>
      </c>
      <c r="D52" s="36"/>
      <c r="E52" s="36"/>
      <c r="F52" s="29" t="str">
        <f>IF(E18="","",E18)</f>
        <v/>
      </c>
      <c r="G52" s="36"/>
      <c r="H52" s="36"/>
      <c r="I52" s="96"/>
      <c r="J52" s="36"/>
      <c r="K52" s="39"/>
    </row>
    <row r="53" spans="2:47" s="1" customFormat="1" ht="10.35" customHeight="1" x14ac:dyDescent="0.25">
      <c r="B53" s="35"/>
      <c r="C53" s="36"/>
      <c r="D53" s="36"/>
      <c r="E53" s="36"/>
      <c r="F53" s="36"/>
      <c r="G53" s="36"/>
      <c r="H53" s="36"/>
      <c r="I53" s="96"/>
      <c r="J53" s="36"/>
      <c r="K53" s="39"/>
    </row>
    <row r="54" spans="2:47" s="1" customFormat="1" ht="29.25" customHeight="1" x14ac:dyDescent="0.25">
      <c r="B54" s="35"/>
      <c r="C54" s="122" t="s">
        <v>94</v>
      </c>
      <c r="D54" s="112"/>
      <c r="E54" s="112"/>
      <c r="F54" s="112"/>
      <c r="G54" s="112"/>
      <c r="H54" s="112"/>
      <c r="I54" s="123"/>
      <c r="J54" s="124" t="s">
        <v>95</v>
      </c>
      <c r="K54" s="125"/>
    </row>
    <row r="55" spans="2:47" s="1" customFormat="1" ht="10.35" customHeight="1" x14ac:dyDescent="0.25">
      <c r="B55" s="35"/>
      <c r="C55" s="36"/>
      <c r="D55" s="36"/>
      <c r="E55" s="36"/>
      <c r="F55" s="36"/>
      <c r="G55" s="36"/>
      <c r="H55" s="36"/>
      <c r="I55" s="96"/>
      <c r="J55" s="36"/>
      <c r="K55" s="39"/>
    </row>
    <row r="56" spans="2:47" s="1" customFormat="1" ht="29.25" customHeight="1" x14ac:dyDescent="0.25">
      <c r="B56" s="35"/>
      <c r="C56" s="126" t="s">
        <v>96</v>
      </c>
      <c r="D56" s="36"/>
      <c r="E56" s="36"/>
      <c r="F56" s="36"/>
      <c r="G56" s="36"/>
      <c r="H56" s="36"/>
      <c r="I56" s="96"/>
      <c r="J56" s="108">
        <f>J77</f>
        <v>0</v>
      </c>
      <c r="K56" s="39"/>
      <c r="AU56" s="18" t="s">
        <v>97</v>
      </c>
    </row>
    <row r="57" spans="2:47" s="7" customFormat="1" ht="24.95" customHeight="1" x14ac:dyDescent="0.25">
      <c r="B57" s="127"/>
      <c r="C57" s="128"/>
      <c r="D57" s="129" t="s">
        <v>264</v>
      </c>
      <c r="E57" s="130"/>
      <c r="F57" s="130"/>
      <c r="G57" s="130"/>
      <c r="H57" s="130"/>
      <c r="I57" s="131"/>
      <c r="J57" s="132">
        <f>J78</f>
        <v>0</v>
      </c>
      <c r="K57" s="133"/>
    </row>
    <row r="58" spans="2:47" s="1" customFormat="1" ht="21.75" customHeight="1" x14ac:dyDescent="0.25">
      <c r="B58" s="35"/>
      <c r="C58" s="36"/>
      <c r="D58" s="36"/>
      <c r="E58" s="36"/>
      <c r="F58" s="36"/>
      <c r="G58" s="36"/>
      <c r="H58" s="36"/>
      <c r="I58" s="96"/>
      <c r="J58" s="36"/>
      <c r="K58" s="39"/>
    </row>
    <row r="59" spans="2:47" s="1" customFormat="1" ht="6.95" customHeight="1" x14ac:dyDescent="0.25">
      <c r="B59" s="50"/>
      <c r="C59" s="51"/>
      <c r="D59" s="51"/>
      <c r="E59" s="51"/>
      <c r="F59" s="51"/>
      <c r="G59" s="51"/>
      <c r="H59" s="51"/>
      <c r="I59" s="119"/>
      <c r="J59" s="51"/>
      <c r="K59" s="52"/>
    </row>
    <row r="63" spans="2:47" s="1" customFormat="1" ht="6.95" customHeight="1" x14ac:dyDescent="0.25">
      <c r="B63" s="53"/>
      <c r="C63" s="54"/>
      <c r="D63" s="54"/>
      <c r="E63" s="54"/>
      <c r="F63" s="54"/>
      <c r="G63" s="54"/>
      <c r="H63" s="54"/>
      <c r="I63" s="120"/>
      <c r="J63" s="54"/>
      <c r="K63" s="54"/>
      <c r="L63" s="35"/>
    </row>
    <row r="64" spans="2:47" s="1" customFormat="1" ht="36.950000000000003" customHeight="1" x14ac:dyDescent="0.25">
      <c r="B64" s="35"/>
      <c r="C64" s="55" t="s">
        <v>101</v>
      </c>
      <c r="I64" s="141"/>
      <c r="L64" s="35"/>
    </row>
    <row r="65" spans="2:65" s="1" customFormat="1" ht="6.95" customHeight="1" x14ac:dyDescent="0.25">
      <c r="B65" s="35"/>
      <c r="I65" s="141"/>
      <c r="L65" s="35"/>
    </row>
    <row r="66" spans="2:65" s="1" customFormat="1" ht="14.45" customHeight="1" x14ac:dyDescent="0.25">
      <c r="B66" s="35"/>
      <c r="C66" s="57" t="s">
        <v>16</v>
      </c>
      <c r="I66" s="141"/>
      <c r="L66" s="35"/>
    </row>
    <row r="67" spans="2:65" s="1" customFormat="1" ht="20.45" customHeight="1" x14ac:dyDescent="0.25">
      <c r="B67" s="35"/>
      <c r="E67" s="365" t="str">
        <f>E7</f>
        <v>MALOSTRANSKÝ POTOK VÝRAVA, ODSTRANĚNÍ NÁNOSŮ, Ř. KM 8,62-9,68</v>
      </c>
      <c r="F67" s="327"/>
      <c r="G67" s="327"/>
      <c r="H67" s="327"/>
      <c r="I67" s="141"/>
      <c r="L67" s="35"/>
    </row>
    <row r="68" spans="2:65" s="1" customFormat="1" ht="14.45" customHeight="1" x14ac:dyDescent="0.25">
      <c r="B68" s="35"/>
      <c r="C68" s="57" t="s">
        <v>89</v>
      </c>
      <c r="I68" s="141"/>
      <c r="L68" s="35"/>
    </row>
    <row r="69" spans="2:65" s="1" customFormat="1" ht="22.15" customHeight="1" x14ac:dyDescent="0.25">
      <c r="B69" s="35"/>
      <c r="E69" s="348" t="str">
        <f>E9</f>
        <v>2 - VEDLEJŠÍ A OSTATNÍ NÁKLADY</v>
      </c>
      <c r="F69" s="327"/>
      <c r="G69" s="327"/>
      <c r="H69" s="327"/>
      <c r="I69" s="141"/>
      <c r="L69" s="35"/>
    </row>
    <row r="70" spans="2:65" s="1" customFormat="1" ht="6.95" customHeight="1" x14ac:dyDescent="0.25">
      <c r="B70" s="35"/>
      <c r="I70" s="141"/>
      <c r="L70" s="35"/>
    </row>
    <row r="71" spans="2:65" s="1" customFormat="1" ht="18" customHeight="1" x14ac:dyDescent="0.25">
      <c r="B71" s="35"/>
      <c r="C71" s="57" t="s">
        <v>24</v>
      </c>
      <c r="F71" s="142" t="str">
        <f>F12</f>
        <v>VÝRAVA</v>
      </c>
      <c r="I71" s="143" t="s">
        <v>26</v>
      </c>
      <c r="J71" s="61" t="str">
        <f>IF(J12="","",J12)</f>
        <v>4.8.2016</v>
      </c>
      <c r="L71" s="35"/>
    </row>
    <row r="72" spans="2:65" s="1" customFormat="1" ht="6.95" customHeight="1" x14ac:dyDescent="0.25">
      <c r="B72" s="35"/>
      <c r="I72" s="141"/>
      <c r="L72" s="35"/>
    </row>
    <row r="73" spans="2:65" s="1" customFormat="1" ht="15" x14ac:dyDescent="0.25">
      <c r="B73" s="35"/>
      <c r="C73" s="57" t="s">
        <v>30</v>
      </c>
      <c r="F73" s="142" t="str">
        <f>E15</f>
        <v>POVODÍ LABE s.p., VÍTA NEJEDLÉHO 951, HK, 500 03</v>
      </c>
      <c r="I73" s="143" t="s">
        <v>38</v>
      </c>
      <c r="J73" s="142" t="str">
        <f>E21</f>
        <v>ING. PAVEL ROMÁŠEK, SUCHOVRŠICE 149</v>
      </c>
      <c r="L73" s="35"/>
    </row>
    <row r="74" spans="2:65" s="1" customFormat="1" ht="14.45" customHeight="1" x14ac:dyDescent="0.25">
      <c r="B74" s="35"/>
      <c r="C74" s="57" t="s">
        <v>36</v>
      </c>
      <c r="F74" s="142" t="str">
        <f>IF(E18="","",E18)</f>
        <v/>
      </c>
      <c r="I74" s="141"/>
      <c r="L74" s="35"/>
    </row>
    <row r="75" spans="2:65" s="1" customFormat="1" ht="10.35" customHeight="1" x14ac:dyDescent="0.25">
      <c r="B75" s="35"/>
      <c r="I75" s="141"/>
      <c r="L75" s="35"/>
    </row>
    <row r="76" spans="2:65" s="9" customFormat="1" ht="29.25" customHeight="1" x14ac:dyDescent="0.25">
      <c r="B76" s="144"/>
      <c r="C76" s="145" t="s">
        <v>102</v>
      </c>
      <c r="D76" s="146" t="s">
        <v>63</v>
      </c>
      <c r="E76" s="146" t="s">
        <v>59</v>
      </c>
      <c r="F76" s="146" t="s">
        <v>103</v>
      </c>
      <c r="G76" s="146" t="s">
        <v>104</v>
      </c>
      <c r="H76" s="146" t="s">
        <v>105</v>
      </c>
      <c r="I76" s="147" t="s">
        <v>106</v>
      </c>
      <c r="J76" s="146" t="s">
        <v>95</v>
      </c>
      <c r="K76" s="148" t="s">
        <v>107</v>
      </c>
      <c r="L76" s="144"/>
      <c r="M76" s="68" t="s">
        <v>108</v>
      </c>
      <c r="N76" s="69" t="s">
        <v>48</v>
      </c>
      <c r="O76" s="69" t="s">
        <v>109</v>
      </c>
      <c r="P76" s="69" t="s">
        <v>110</v>
      </c>
      <c r="Q76" s="69" t="s">
        <v>111</v>
      </c>
      <c r="R76" s="69" t="s">
        <v>112</v>
      </c>
      <c r="S76" s="69" t="s">
        <v>113</v>
      </c>
      <c r="T76" s="70" t="s">
        <v>114</v>
      </c>
    </row>
    <row r="77" spans="2:65" s="1" customFormat="1" ht="29.25" customHeight="1" x14ac:dyDescent="0.35">
      <c r="B77" s="35"/>
      <c r="C77" s="72" t="s">
        <v>96</v>
      </c>
      <c r="I77" s="141"/>
      <c r="J77" s="149">
        <f>BK77</f>
        <v>0</v>
      </c>
      <c r="L77" s="35"/>
      <c r="M77" s="71"/>
      <c r="N77" s="62"/>
      <c r="O77" s="62"/>
      <c r="P77" s="150">
        <f>P78</f>
        <v>0</v>
      </c>
      <c r="Q77" s="62"/>
      <c r="R77" s="150">
        <f>R78</f>
        <v>0</v>
      </c>
      <c r="S77" s="62"/>
      <c r="T77" s="151">
        <f>T78</f>
        <v>0</v>
      </c>
      <c r="AT77" s="18" t="s">
        <v>77</v>
      </c>
      <c r="AU77" s="18" t="s">
        <v>97</v>
      </c>
      <c r="BK77" s="152">
        <f>BK78</f>
        <v>0</v>
      </c>
    </row>
    <row r="78" spans="2:65" s="10" customFormat="1" ht="37.35" customHeight="1" x14ac:dyDescent="0.35">
      <c r="B78" s="153"/>
      <c r="D78" s="164" t="s">
        <v>77</v>
      </c>
      <c r="E78" s="224" t="s">
        <v>265</v>
      </c>
      <c r="F78" s="224" t="s">
        <v>266</v>
      </c>
      <c r="I78" s="156"/>
      <c r="J78" s="225">
        <f>BK78</f>
        <v>0</v>
      </c>
      <c r="L78" s="153"/>
      <c r="M78" s="158"/>
      <c r="N78" s="159"/>
      <c r="O78" s="159"/>
      <c r="P78" s="160">
        <f>SUM(P79:P128)</f>
        <v>0</v>
      </c>
      <c r="Q78" s="159"/>
      <c r="R78" s="160">
        <f>SUM(R79:R128)</f>
        <v>0</v>
      </c>
      <c r="S78" s="159"/>
      <c r="T78" s="161">
        <f>SUM(T79:T128)</f>
        <v>0</v>
      </c>
      <c r="AR78" s="154" t="s">
        <v>160</v>
      </c>
      <c r="AT78" s="162" t="s">
        <v>77</v>
      </c>
      <c r="AU78" s="162" t="s">
        <v>78</v>
      </c>
      <c r="AY78" s="154" t="s">
        <v>117</v>
      </c>
      <c r="BK78" s="163">
        <f>SUM(BK79:BK128)</f>
        <v>0</v>
      </c>
    </row>
    <row r="79" spans="2:65" s="1" customFormat="1" ht="28.9" customHeight="1" x14ac:dyDescent="0.25">
      <c r="B79" s="167"/>
      <c r="C79" s="168" t="s">
        <v>23</v>
      </c>
      <c r="D79" s="168" t="s">
        <v>119</v>
      </c>
      <c r="E79" s="169" t="s">
        <v>23</v>
      </c>
      <c r="F79" s="170" t="s">
        <v>267</v>
      </c>
      <c r="G79" s="171" t="s">
        <v>242</v>
      </c>
      <c r="H79" s="172">
        <v>1</v>
      </c>
      <c r="I79" s="173"/>
      <c r="J79" s="174">
        <f>ROUND(I79*H79,2)</f>
        <v>0</v>
      </c>
      <c r="K79" s="170" t="s">
        <v>20</v>
      </c>
      <c r="L79" s="35"/>
      <c r="M79" s="175" t="s">
        <v>20</v>
      </c>
      <c r="N79" s="176" t="s">
        <v>49</v>
      </c>
      <c r="O79" s="36"/>
      <c r="P79" s="177">
        <f>O79*H79</f>
        <v>0</v>
      </c>
      <c r="Q79" s="177">
        <v>0</v>
      </c>
      <c r="R79" s="177">
        <f>Q79*H79</f>
        <v>0</v>
      </c>
      <c r="S79" s="177">
        <v>0</v>
      </c>
      <c r="T79" s="178">
        <f>S79*H79</f>
        <v>0</v>
      </c>
      <c r="AR79" s="18" t="s">
        <v>268</v>
      </c>
      <c r="AT79" s="18" t="s">
        <v>119</v>
      </c>
      <c r="AU79" s="18" t="s">
        <v>23</v>
      </c>
      <c r="AY79" s="18" t="s">
        <v>117</v>
      </c>
      <c r="BE79" s="179">
        <f>IF(N79="základní",J79,0)</f>
        <v>0</v>
      </c>
      <c r="BF79" s="179">
        <f>IF(N79="snížená",J79,0)</f>
        <v>0</v>
      </c>
      <c r="BG79" s="179">
        <f>IF(N79="zákl. přenesená",J79,0)</f>
        <v>0</v>
      </c>
      <c r="BH79" s="179">
        <f>IF(N79="sníž. přenesená",J79,0)</f>
        <v>0</v>
      </c>
      <c r="BI79" s="179">
        <f>IF(N79="nulová",J79,0)</f>
        <v>0</v>
      </c>
      <c r="BJ79" s="18" t="s">
        <v>23</v>
      </c>
      <c r="BK79" s="179">
        <f>ROUND(I79*H79,2)</f>
        <v>0</v>
      </c>
      <c r="BL79" s="18" t="s">
        <v>268</v>
      </c>
      <c r="BM79" s="18" t="s">
        <v>269</v>
      </c>
    </row>
    <row r="80" spans="2:65" s="1" customFormat="1" ht="28.9" customHeight="1" x14ac:dyDescent="0.25">
      <c r="B80" s="35"/>
      <c r="D80" s="180" t="s">
        <v>126</v>
      </c>
      <c r="F80" s="181" t="s">
        <v>270</v>
      </c>
      <c r="I80" s="141"/>
      <c r="L80" s="35"/>
      <c r="M80" s="64"/>
      <c r="N80" s="36"/>
      <c r="O80" s="36"/>
      <c r="P80" s="36"/>
      <c r="Q80" s="36"/>
      <c r="R80" s="36"/>
      <c r="S80" s="36"/>
      <c r="T80" s="65"/>
      <c r="AT80" s="18" t="s">
        <v>126</v>
      </c>
      <c r="AU80" s="18" t="s">
        <v>23</v>
      </c>
    </row>
    <row r="81" spans="2:65" s="11" customFormat="1" ht="20.45" customHeight="1" x14ac:dyDescent="0.25">
      <c r="B81" s="183"/>
      <c r="D81" s="180" t="s">
        <v>130</v>
      </c>
      <c r="E81" s="184" t="s">
        <v>20</v>
      </c>
      <c r="F81" s="185" t="s">
        <v>271</v>
      </c>
      <c r="H81" s="186" t="s">
        <v>20</v>
      </c>
      <c r="I81" s="187"/>
      <c r="L81" s="183"/>
      <c r="M81" s="188"/>
      <c r="N81" s="189"/>
      <c r="O81" s="189"/>
      <c r="P81" s="189"/>
      <c r="Q81" s="189"/>
      <c r="R81" s="189"/>
      <c r="S81" s="189"/>
      <c r="T81" s="190"/>
      <c r="AT81" s="186" t="s">
        <v>130</v>
      </c>
      <c r="AU81" s="186" t="s">
        <v>23</v>
      </c>
      <c r="AV81" s="11" t="s">
        <v>23</v>
      </c>
      <c r="AW81" s="11" t="s">
        <v>42</v>
      </c>
      <c r="AX81" s="11" t="s">
        <v>78</v>
      </c>
      <c r="AY81" s="186" t="s">
        <v>117</v>
      </c>
    </row>
    <row r="82" spans="2:65" s="11" customFormat="1" ht="20.45" customHeight="1" x14ac:dyDescent="0.25">
      <c r="B82" s="183"/>
      <c r="D82" s="180" t="s">
        <v>130</v>
      </c>
      <c r="E82" s="184" t="s">
        <v>20</v>
      </c>
      <c r="F82" s="185" t="s">
        <v>272</v>
      </c>
      <c r="H82" s="186" t="s">
        <v>20</v>
      </c>
      <c r="I82" s="187"/>
      <c r="L82" s="183"/>
      <c r="M82" s="188"/>
      <c r="N82" s="189"/>
      <c r="O82" s="189"/>
      <c r="P82" s="189"/>
      <c r="Q82" s="189"/>
      <c r="R82" s="189"/>
      <c r="S82" s="189"/>
      <c r="T82" s="190"/>
      <c r="AT82" s="186" t="s">
        <v>130</v>
      </c>
      <c r="AU82" s="186" t="s">
        <v>23</v>
      </c>
      <c r="AV82" s="11" t="s">
        <v>23</v>
      </c>
      <c r="AW82" s="11" t="s">
        <v>42</v>
      </c>
      <c r="AX82" s="11" t="s">
        <v>78</v>
      </c>
      <c r="AY82" s="186" t="s">
        <v>117</v>
      </c>
    </row>
    <row r="83" spans="2:65" s="11" customFormat="1" ht="20.45" customHeight="1" x14ac:dyDescent="0.25">
      <c r="B83" s="183"/>
      <c r="D83" s="180" t="s">
        <v>130</v>
      </c>
      <c r="E83" s="184" t="s">
        <v>20</v>
      </c>
      <c r="F83" s="185" t="s">
        <v>273</v>
      </c>
      <c r="H83" s="186" t="s">
        <v>20</v>
      </c>
      <c r="I83" s="187"/>
      <c r="L83" s="183"/>
      <c r="M83" s="188"/>
      <c r="N83" s="189"/>
      <c r="O83" s="189"/>
      <c r="P83" s="189"/>
      <c r="Q83" s="189"/>
      <c r="R83" s="189"/>
      <c r="S83" s="189"/>
      <c r="T83" s="190"/>
      <c r="AT83" s="186" t="s">
        <v>130</v>
      </c>
      <c r="AU83" s="186" t="s">
        <v>23</v>
      </c>
      <c r="AV83" s="11" t="s">
        <v>23</v>
      </c>
      <c r="AW83" s="11" t="s">
        <v>42</v>
      </c>
      <c r="AX83" s="11" t="s">
        <v>78</v>
      </c>
      <c r="AY83" s="186" t="s">
        <v>117</v>
      </c>
    </row>
    <row r="84" spans="2:65" s="12" customFormat="1" ht="20.45" customHeight="1" x14ac:dyDescent="0.25">
      <c r="B84" s="191"/>
      <c r="D84" s="180" t="s">
        <v>130</v>
      </c>
      <c r="E84" s="192" t="s">
        <v>20</v>
      </c>
      <c r="F84" s="193" t="s">
        <v>23</v>
      </c>
      <c r="H84" s="194">
        <v>1</v>
      </c>
      <c r="I84" s="195"/>
      <c r="L84" s="191"/>
      <c r="M84" s="196"/>
      <c r="N84" s="197"/>
      <c r="O84" s="197"/>
      <c r="P84" s="197"/>
      <c r="Q84" s="197"/>
      <c r="R84" s="197"/>
      <c r="S84" s="197"/>
      <c r="T84" s="198"/>
      <c r="AT84" s="192" t="s">
        <v>130</v>
      </c>
      <c r="AU84" s="192" t="s">
        <v>23</v>
      </c>
      <c r="AV84" s="12" t="s">
        <v>22</v>
      </c>
      <c r="AW84" s="12" t="s">
        <v>42</v>
      </c>
      <c r="AX84" s="12" t="s">
        <v>78</v>
      </c>
      <c r="AY84" s="192" t="s">
        <v>117</v>
      </c>
    </row>
    <row r="85" spans="2:65" s="13" customFormat="1" ht="20.45" customHeight="1" x14ac:dyDescent="0.25">
      <c r="B85" s="199"/>
      <c r="D85" s="200" t="s">
        <v>130</v>
      </c>
      <c r="E85" s="201" t="s">
        <v>20</v>
      </c>
      <c r="F85" s="202" t="s">
        <v>135</v>
      </c>
      <c r="H85" s="203">
        <v>1</v>
      </c>
      <c r="I85" s="204"/>
      <c r="L85" s="199"/>
      <c r="M85" s="205"/>
      <c r="N85" s="206"/>
      <c r="O85" s="206"/>
      <c r="P85" s="206"/>
      <c r="Q85" s="206"/>
      <c r="R85" s="206"/>
      <c r="S85" s="206"/>
      <c r="T85" s="207"/>
      <c r="AT85" s="208" t="s">
        <v>130</v>
      </c>
      <c r="AU85" s="208" t="s">
        <v>23</v>
      </c>
      <c r="AV85" s="13" t="s">
        <v>124</v>
      </c>
      <c r="AW85" s="13" t="s">
        <v>42</v>
      </c>
      <c r="AX85" s="13" t="s">
        <v>23</v>
      </c>
      <c r="AY85" s="208" t="s">
        <v>117</v>
      </c>
    </row>
    <row r="86" spans="2:65" s="1" customFormat="1" ht="20.45" customHeight="1" x14ac:dyDescent="0.25">
      <c r="B86" s="167"/>
      <c r="C86" s="168" t="s">
        <v>22</v>
      </c>
      <c r="D86" s="168" t="s">
        <v>119</v>
      </c>
      <c r="E86" s="169" t="s">
        <v>22</v>
      </c>
      <c r="F86" s="170" t="s">
        <v>274</v>
      </c>
      <c r="G86" s="171" t="s">
        <v>242</v>
      </c>
      <c r="H86" s="172">
        <v>1</v>
      </c>
      <c r="I86" s="173"/>
      <c r="J86" s="174">
        <f>ROUND(I86*H86,2)</f>
        <v>0</v>
      </c>
      <c r="K86" s="170" t="s">
        <v>20</v>
      </c>
      <c r="L86" s="35"/>
      <c r="M86" s="175" t="s">
        <v>20</v>
      </c>
      <c r="N86" s="176" t="s">
        <v>49</v>
      </c>
      <c r="O86" s="36"/>
      <c r="P86" s="177">
        <f>O86*H86</f>
        <v>0</v>
      </c>
      <c r="Q86" s="177">
        <v>0</v>
      </c>
      <c r="R86" s="177">
        <f>Q86*H86</f>
        <v>0</v>
      </c>
      <c r="S86" s="177">
        <v>0</v>
      </c>
      <c r="T86" s="178">
        <f>S86*H86</f>
        <v>0</v>
      </c>
      <c r="AR86" s="18" t="s">
        <v>268</v>
      </c>
      <c r="AT86" s="18" t="s">
        <v>119</v>
      </c>
      <c r="AU86" s="18" t="s">
        <v>23</v>
      </c>
      <c r="AY86" s="18" t="s">
        <v>117</v>
      </c>
      <c r="BE86" s="179">
        <f>IF(N86="základní",J86,0)</f>
        <v>0</v>
      </c>
      <c r="BF86" s="179">
        <f>IF(N86="snížená",J86,0)</f>
        <v>0</v>
      </c>
      <c r="BG86" s="179">
        <f>IF(N86="zákl. přenesená",J86,0)</f>
        <v>0</v>
      </c>
      <c r="BH86" s="179">
        <f>IF(N86="sníž. přenesená",J86,0)</f>
        <v>0</v>
      </c>
      <c r="BI86" s="179">
        <f>IF(N86="nulová",J86,0)</f>
        <v>0</v>
      </c>
      <c r="BJ86" s="18" t="s">
        <v>23</v>
      </c>
      <c r="BK86" s="179">
        <f>ROUND(I86*H86,2)</f>
        <v>0</v>
      </c>
      <c r="BL86" s="18" t="s">
        <v>268</v>
      </c>
      <c r="BM86" s="18" t="s">
        <v>275</v>
      </c>
    </row>
    <row r="87" spans="2:65" s="1" customFormat="1" ht="28.9" customHeight="1" x14ac:dyDescent="0.25">
      <c r="B87" s="35"/>
      <c r="D87" s="180" t="s">
        <v>126</v>
      </c>
      <c r="F87" s="181" t="s">
        <v>270</v>
      </c>
      <c r="I87" s="141"/>
      <c r="L87" s="35"/>
      <c r="M87" s="64"/>
      <c r="N87" s="36"/>
      <c r="O87" s="36"/>
      <c r="P87" s="36"/>
      <c r="Q87" s="36"/>
      <c r="R87" s="36"/>
      <c r="S87" s="36"/>
      <c r="T87" s="65"/>
      <c r="AT87" s="18" t="s">
        <v>126</v>
      </c>
      <c r="AU87" s="18" t="s">
        <v>23</v>
      </c>
    </row>
    <row r="88" spans="2:65" s="11" customFormat="1" ht="20.45" customHeight="1" x14ac:dyDescent="0.25">
      <c r="B88" s="183"/>
      <c r="D88" s="180" t="s">
        <v>130</v>
      </c>
      <c r="E88" s="184" t="s">
        <v>20</v>
      </c>
      <c r="F88" s="185" t="s">
        <v>276</v>
      </c>
      <c r="H88" s="186" t="s">
        <v>20</v>
      </c>
      <c r="I88" s="187"/>
      <c r="L88" s="183"/>
      <c r="M88" s="188"/>
      <c r="N88" s="189"/>
      <c r="O88" s="189"/>
      <c r="P88" s="189"/>
      <c r="Q88" s="189"/>
      <c r="R88" s="189"/>
      <c r="S88" s="189"/>
      <c r="T88" s="190"/>
      <c r="AT88" s="186" t="s">
        <v>130</v>
      </c>
      <c r="AU88" s="186" t="s">
        <v>23</v>
      </c>
      <c r="AV88" s="11" t="s">
        <v>23</v>
      </c>
      <c r="AW88" s="11" t="s">
        <v>42</v>
      </c>
      <c r="AX88" s="11" t="s">
        <v>78</v>
      </c>
      <c r="AY88" s="186" t="s">
        <v>117</v>
      </c>
    </row>
    <row r="89" spans="2:65" s="12" customFormat="1" ht="20.45" customHeight="1" x14ac:dyDescent="0.25">
      <c r="B89" s="191"/>
      <c r="D89" s="180" t="s">
        <v>130</v>
      </c>
      <c r="E89" s="192" t="s">
        <v>20</v>
      </c>
      <c r="F89" s="193" t="s">
        <v>23</v>
      </c>
      <c r="H89" s="194">
        <v>1</v>
      </c>
      <c r="I89" s="195"/>
      <c r="L89" s="191"/>
      <c r="M89" s="196"/>
      <c r="N89" s="197"/>
      <c r="O89" s="197"/>
      <c r="P89" s="197"/>
      <c r="Q89" s="197"/>
      <c r="R89" s="197"/>
      <c r="S89" s="197"/>
      <c r="T89" s="198"/>
      <c r="AT89" s="192" t="s">
        <v>130</v>
      </c>
      <c r="AU89" s="192" t="s">
        <v>23</v>
      </c>
      <c r="AV89" s="12" t="s">
        <v>22</v>
      </c>
      <c r="AW89" s="12" t="s">
        <v>42</v>
      </c>
      <c r="AX89" s="12" t="s">
        <v>78</v>
      </c>
      <c r="AY89" s="192" t="s">
        <v>117</v>
      </c>
    </row>
    <row r="90" spans="2:65" s="13" customFormat="1" ht="20.45" customHeight="1" x14ac:dyDescent="0.25">
      <c r="B90" s="199"/>
      <c r="D90" s="200" t="s">
        <v>130</v>
      </c>
      <c r="E90" s="201" t="s">
        <v>20</v>
      </c>
      <c r="F90" s="202" t="s">
        <v>135</v>
      </c>
      <c r="H90" s="203">
        <v>1</v>
      </c>
      <c r="I90" s="204"/>
      <c r="L90" s="199"/>
      <c r="M90" s="205"/>
      <c r="N90" s="206"/>
      <c r="O90" s="206"/>
      <c r="P90" s="206"/>
      <c r="Q90" s="206"/>
      <c r="R90" s="206"/>
      <c r="S90" s="206"/>
      <c r="T90" s="207"/>
      <c r="AT90" s="208" t="s">
        <v>130</v>
      </c>
      <c r="AU90" s="208" t="s">
        <v>23</v>
      </c>
      <c r="AV90" s="13" t="s">
        <v>124</v>
      </c>
      <c r="AW90" s="13" t="s">
        <v>42</v>
      </c>
      <c r="AX90" s="13" t="s">
        <v>23</v>
      </c>
      <c r="AY90" s="208" t="s">
        <v>117</v>
      </c>
    </row>
    <row r="91" spans="2:65" s="1" customFormat="1" ht="28.9" customHeight="1" x14ac:dyDescent="0.25">
      <c r="B91" s="167"/>
      <c r="C91" s="168" t="s">
        <v>143</v>
      </c>
      <c r="D91" s="168" t="s">
        <v>119</v>
      </c>
      <c r="E91" s="169" t="s">
        <v>143</v>
      </c>
      <c r="F91" s="170" t="s">
        <v>277</v>
      </c>
      <c r="G91" s="171" t="s">
        <v>242</v>
      </c>
      <c r="H91" s="172">
        <v>1</v>
      </c>
      <c r="I91" s="173"/>
      <c r="J91" s="174">
        <f>ROUND(I91*H91,2)</f>
        <v>0</v>
      </c>
      <c r="K91" s="170" t="s">
        <v>20</v>
      </c>
      <c r="L91" s="35"/>
      <c r="M91" s="175" t="s">
        <v>20</v>
      </c>
      <c r="N91" s="176" t="s">
        <v>49</v>
      </c>
      <c r="O91" s="36"/>
      <c r="P91" s="177">
        <f>O91*H91</f>
        <v>0</v>
      </c>
      <c r="Q91" s="177">
        <v>0</v>
      </c>
      <c r="R91" s="177">
        <f>Q91*H91</f>
        <v>0</v>
      </c>
      <c r="S91" s="177">
        <v>0</v>
      </c>
      <c r="T91" s="178">
        <f>S91*H91</f>
        <v>0</v>
      </c>
      <c r="AR91" s="18" t="s">
        <v>268</v>
      </c>
      <c r="AT91" s="18" t="s">
        <v>119</v>
      </c>
      <c r="AU91" s="18" t="s">
        <v>23</v>
      </c>
      <c r="AY91" s="18" t="s">
        <v>117</v>
      </c>
      <c r="BE91" s="179">
        <f>IF(N91="základní",J91,0)</f>
        <v>0</v>
      </c>
      <c r="BF91" s="179">
        <f>IF(N91="snížená",J91,0)</f>
        <v>0</v>
      </c>
      <c r="BG91" s="179">
        <f>IF(N91="zákl. přenesená",J91,0)</f>
        <v>0</v>
      </c>
      <c r="BH91" s="179">
        <f>IF(N91="sníž. přenesená",J91,0)</f>
        <v>0</v>
      </c>
      <c r="BI91" s="179">
        <f>IF(N91="nulová",J91,0)</f>
        <v>0</v>
      </c>
      <c r="BJ91" s="18" t="s">
        <v>23</v>
      </c>
      <c r="BK91" s="179">
        <f>ROUND(I91*H91,2)</f>
        <v>0</v>
      </c>
      <c r="BL91" s="18" t="s">
        <v>268</v>
      </c>
      <c r="BM91" s="18" t="s">
        <v>278</v>
      </c>
    </row>
    <row r="92" spans="2:65" s="1" customFormat="1" ht="28.9" customHeight="1" x14ac:dyDescent="0.25">
      <c r="B92" s="35"/>
      <c r="D92" s="180" t="s">
        <v>126</v>
      </c>
      <c r="F92" s="181" t="s">
        <v>270</v>
      </c>
      <c r="I92" s="141"/>
      <c r="L92" s="35"/>
      <c r="M92" s="64"/>
      <c r="N92" s="36"/>
      <c r="O92" s="36"/>
      <c r="P92" s="36"/>
      <c r="Q92" s="36"/>
      <c r="R92" s="36"/>
      <c r="S92" s="36"/>
      <c r="T92" s="65"/>
      <c r="AT92" s="18" t="s">
        <v>126</v>
      </c>
      <c r="AU92" s="18" t="s">
        <v>23</v>
      </c>
    </row>
    <row r="93" spans="2:65" s="11" customFormat="1" ht="20.45" customHeight="1" x14ac:dyDescent="0.25">
      <c r="B93" s="183"/>
      <c r="D93" s="180" t="s">
        <v>130</v>
      </c>
      <c r="E93" s="184" t="s">
        <v>20</v>
      </c>
      <c r="F93" s="185" t="s">
        <v>279</v>
      </c>
      <c r="H93" s="186" t="s">
        <v>20</v>
      </c>
      <c r="I93" s="187"/>
      <c r="L93" s="183"/>
      <c r="M93" s="188"/>
      <c r="N93" s="189"/>
      <c r="O93" s="189"/>
      <c r="P93" s="189"/>
      <c r="Q93" s="189"/>
      <c r="R93" s="189"/>
      <c r="S93" s="189"/>
      <c r="T93" s="190"/>
      <c r="AT93" s="186" t="s">
        <v>130</v>
      </c>
      <c r="AU93" s="186" t="s">
        <v>23</v>
      </c>
      <c r="AV93" s="11" t="s">
        <v>23</v>
      </c>
      <c r="AW93" s="11" t="s">
        <v>42</v>
      </c>
      <c r="AX93" s="11" t="s">
        <v>78</v>
      </c>
      <c r="AY93" s="186" t="s">
        <v>117</v>
      </c>
    </row>
    <row r="94" spans="2:65" s="11" customFormat="1" ht="20.45" customHeight="1" x14ac:dyDescent="0.25">
      <c r="B94" s="183"/>
      <c r="D94" s="180" t="s">
        <v>130</v>
      </c>
      <c r="E94" s="184" t="s">
        <v>20</v>
      </c>
      <c r="F94" s="185" t="s">
        <v>280</v>
      </c>
      <c r="H94" s="186" t="s">
        <v>20</v>
      </c>
      <c r="I94" s="187"/>
      <c r="L94" s="183"/>
      <c r="M94" s="188"/>
      <c r="N94" s="189"/>
      <c r="O94" s="189"/>
      <c r="P94" s="189"/>
      <c r="Q94" s="189"/>
      <c r="R94" s="189"/>
      <c r="S94" s="189"/>
      <c r="T94" s="190"/>
      <c r="AT94" s="186" t="s">
        <v>130</v>
      </c>
      <c r="AU94" s="186" t="s">
        <v>23</v>
      </c>
      <c r="AV94" s="11" t="s">
        <v>23</v>
      </c>
      <c r="AW94" s="11" t="s">
        <v>42</v>
      </c>
      <c r="AX94" s="11" t="s">
        <v>78</v>
      </c>
      <c r="AY94" s="186" t="s">
        <v>117</v>
      </c>
    </row>
    <row r="95" spans="2:65" s="12" customFormat="1" ht="20.45" customHeight="1" x14ac:dyDescent="0.25">
      <c r="B95" s="191"/>
      <c r="D95" s="180" t="s">
        <v>130</v>
      </c>
      <c r="E95" s="192" t="s">
        <v>20</v>
      </c>
      <c r="F95" s="193" t="s">
        <v>23</v>
      </c>
      <c r="H95" s="194">
        <v>1</v>
      </c>
      <c r="I95" s="195"/>
      <c r="L95" s="191"/>
      <c r="M95" s="196"/>
      <c r="N95" s="197"/>
      <c r="O95" s="197"/>
      <c r="P95" s="197"/>
      <c r="Q95" s="197"/>
      <c r="R95" s="197"/>
      <c r="S95" s="197"/>
      <c r="T95" s="198"/>
      <c r="AT95" s="192" t="s">
        <v>130</v>
      </c>
      <c r="AU95" s="192" t="s">
        <v>23</v>
      </c>
      <c r="AV95" s="12" t="s">
        <v>22</v>
      </c>
      <c r="AW95" s="12" t="s">
        <v>42</v>
      </c>
      <c r="AX95" s="12" t="s">
        <v>78</v>
      </c>
      <c r="AY95" s="192" t="s">
        <v>117</v>
      </c>
    </row>
    <row r="96" spans="2:65" s="13" customFormat="1" ht="20.45" customHeight="1" x14ac:dyDescent="0.25">
      <c r="B96" s="199"/>
      <c r="D96" s="200" t="s">
        <v>130</v>
      </c>
      <c r="E96" s="201" t="s">
        <v>20</v>
      </c>
      <c r="F96" s="202" t="s">
        <v>135</v>
      </c>
      <c r="H96" s="203">
        <v>1</v>
      </c>
      <c r="I96" s="204"/>
      <c r="L96" s="199"/>
      <c r="M96" s="205"/>
      <c r="N96" s="206"/>
      <c r="O96" s="206"/>
      <c r="P96" s="206"/>
      <c r="Q96" s="206"/>
      <c r="R96" s="206"/>
      <c r="S96" s="206"/>
      <c r="T96" s="207"/>
      <c r="AT96" s="208" t="s">
        <v>130</v>
      </c>
      <c r="AU96" s="208" t="s">
        <v>23</v>
      </c>
      <c r="AV96" s="13" t="s">
        <v>124</v>
      </c>
      <c r="AW96" s="13" t="s">
        <v>42</v>
      </c>
      <c r="AX96" s="13" t="s">
        <v>23</v>
      </c>
      <c r="AY96" s="208" t="s">
        <v>117</v>
      </c>
    </row>
    <row r="97" spans="2:65" s="1" customFormat="1" ht="41.25" customHeight="1" x14ac:dyDescent="0.25">
      <c r="B97" s="167"/>
      <c r="C97" s="168" t="s">
        <v>124</v>
      </c>
      <c r="D97" s="168" t="s">
        <v>119</v>
      </c>
      <c r="E97" s="169" t="s">
        <v>124</v>
      </c>
      <c r="F97" s="170" t="s">
        <v>495</v>
      </c>
      <c r="G97" s="171" t="s">
        <v>242</v>
      </c>
      <c r="H97" s="172">
        <v>1</v>
      </c>
      <c r="I97" s="173"/>
      <c r="J97" s="174">
        <f>ROUND(I97*H97,2)</f>
        <v>0</v>
      </c>
      <c r="K97" s="170" t="s">
        <v>20</v>
      </c>
      <c r="L97" s="35"/>
      <c r="M97" s="175" t="s">
        <v>20</v>
      </c>
      <c r="N97" s="176" t="s">
        <v>49</v>
      </c>
      <c r="O97" s="36"/>
      <c r="P97" s="177">
        <f>O97*H97</f>
        <v>0</v>
      </c>
      <c r="Q97" s="177">
        <v>0</v>
      </c>
      <c r="R97" s="177">
        <f>Q97*H97</f>
        <v>0</v>
      </c>
      <c r="S97" s="177">
        <v>0</v>
      </c>
      <c r="T97" s="178">
        <f>S97*H97</f>
        <v>0</v>
      </c>
      <c r="AR97" s="18" t="s">
        <v>268</v>
      </c>
      <c r="AT97" s="18" t="s">
        <v>119</v>
      </c>
      <c r="AU97" s="18" t="s">
        <v>23</v>
      </c>
      <c r="AY97" s="18" t="s">
        <v>117</v>
      </c>
      <c r="BE97" s="179">
        <f>IF(N97="základní",J97,0)</f>
        <v>0</v>
      </c>
      <c r="BF97" s="179">
        <f>IF(N97="snížená",J97,0)</f>
        <v>0</v>
      </c>
      <c r="BG97" s="179">
        <f>IF(N97="zákl. přenesená",J97,0)</f>
        <v>0</v>
      </c>
      <c r="BH97" s="179">
        <f>IF(N97="sníž. přenesená",J97,0)</f>
        <v>0</v>
      </c>
      <c r="BI97" s="179">
        <f>IF(N97="nulová",J97,0)</f>
        <v>0</v>
      </c>
      <c r="BJ97" s="18" t="s">
        <v>23</v>
      </c>
      <c r="BK97" s="179">
        <f>ROUND(I97*H97,2)</f>
        <v>0</v>
      </c>
      <c r="BL97" s="18" t="s">
        <v>268</v>
      </c>
      <c r="BM97" s="18" t="s">
        <v>281</v>
      </c>
    </row>
    <row r="98" spans="2:65" s="1" customFormat="1" ht="28.9" customHeight="1" x14ac:dyDescent="0.25">
      <c r="B98" s="35"/>
      <c r="D98" s="180" t="s">
        <v>126</v>
      </c>
      <c r="F98" s="181" t="s">
        <v>496</v>
      </c>
      <c r="I98" s="141"/>
      <c r="L98" s="35"/>
      <c r="M98" s="64"/>
      <c r="N98" s="36"/>
      <c r="O98" s="36"/>
      <c r="P98" s="36"/>
      <c r="Q98" s="36"/>
      <c r="R98" s="36"/>
      <c r="S98" s="36"/>
      <c r="T98" s="65"/>
      <c r="AT98" s="18" t="s">
        <v>126</v>
      </c>
      <c r="AU98" s="18" t="s">
        <v>23</v>
      </c>
    </row>
    <row r="99" spans="2:65" s="11" customFormat="1" ht="20.45" customHeight="1" x14ac:dyDescent="0.25">
      <c r="B99" s="183"/>
      <c r="D99" s="180" t="s">
        <v>130</v>
      </c>
      <c r="E99" s="184" t="s">
        <v>20</v>
      </c>
      <c r="F99" s="185" t="s">
        <v>282</v>
      </c>
      <c r="H99" s="186" t="s">
        <v>20</v>
      </c>
      <c r="I99" s="187"/>
      <c r="L99" s="183"/>
      <c r="M99" s="188"/>
      <c r="N99" s="189"/>
      <c r="O99" s="189"/>
      <c r="P99" s="189"/>
      <c r="Q99" s="189"/>
      <c r="R99" s="189"/>
      <c r="S99" s="189"/>
      <c r="T99" s="190"/>
      <c r="AT99" s="186" t="s">
        <v>130</v>
      </c>
      <c r="AU99" s="186" t="s">
        <v>23</v>
      </c>
      <c r="AV99" s="11" t="s">
        <v>23</v>
      </c>
      <c r="AW99" s="11" t="s">
        <v>42</v>
      </c>
      <c r="AX99" s="11" t="s">
        <v>78</v>
      </c>
      <c r="AY99" s="186" t="s">
        <v>117</v>
      </c>
    </row>
    <row r="100" spans="2:65" s="11" customFormat="1" ht="20.45" customHeight="1" x14ac:dyDescent="0.25">
      <c r="B100" s="183"/>
      <c r="D100" s="180" t="s">
        <v>130</v>
      </c>
      <c r="E100" s="184" t="s">
        <v>20</v>
      </c>
      <c r="F100" s="185" t="s">
        <v>283</v>
      </c>
      <c r="H100" s="186" t="s">
        <v>20</v>
      </c>
      <c r="I100" s="187"/>
      <c r="L100" s="183"/>
      <c r="M100" s="188"/>
      <c r="N100" s="189"/>
      <c r="O100" s="189"/>
      <c r="P100" s="189"/>
      <c r="Q100" s="189"/>
      <c r="R100" s="189"/>
      <c r="S100" s="189"/>
      <c r="T100" s="190"/>
      <c r="AT100" s="186" t="s">
        <v>130</v>
      </c>
      <c r="AU100" s="186" t="s">
        <v>23</v>
      </c>
      <c r="AV100" s="11" t="s">
        <v>23</v>
      </c>
      <c r="AW100" s="11" t="s">
        <v>42</v>
      </c>
      <c r="AX100" s="11" t="s">
        <v>78</v>
      </c>
      <c r="AY100" s="186" t="s">
        <v>117</v>
      </c>
    </row>
    <row r="101" spans="2:65" s="12" customFormat="1" ht="20.45" customHeight="1" x14ac:dyDescent="0.25">
      <c r="B101" s="191"/>
      <c r="D101" s="180" t="s">
        <v>130</v>
      </c>
      <c r="E101" s="192" t="s">
        <v>20</v>
      </c>
      <c r="F101" s="193" t="s">
        <v>23</v>
      </c>
      <c r="H101" s="194">
        <v>1</v>
      </c>
      <c r="I101" s="195"/>
      <c r="L101" s="191"/>
      <c r="M101" s="196"/>
      <c r="N101" s="197"/>
      <c r="O101" s="197"/>
      <c r="P101" s="197"/>
      <c r="Q101" s="197"/>
      <c r="R101" s="197"/>
      <c r="S101" s="197"/>
      <c r="T101" s="198"/>
      <c r="AT101" s="192" t="s">
        <v>130</v>
      </c>
      <c r="AU101" s="192" t="s">
        <v>23</v>
      </c>
      <c r="AV101" s="12" t="s">
        <v>22</v>
      </c>
      <c r="AW101" s="12" t="s">
        <v>42</v>
      </c>
      <c r="AX101" s="12" t="s">
        <v>78</v>
      </c>
      <c r="AY101" s="192" t="s">
        <v>117</v>
      </c>
    </row>
    <row r="102" spans="2:65" s="13" customFormat="1" ht="20.45" customHeight="1" x14ac:dyDescent="0.25">
      <c r="B102" s="199"/>
      <c r="D102" s="200" t="s">
        <v>130</v>
      </c>
      <c r="E102" s="201" t="s">
        <v>20</v>
      </c>
      <c r="F102" s="202" t="s">
        <v>135</v>
      </c>
      <c r="H102" s="203">
        <v>1</v>
      </c>
      <c r="I102" s="204"/>
      <c r="L102" s="199"/>
      <c r="M102" s="205"/>
      <c r="N102" s="206"/>
      <c r="O102" s="206"/>
      <c r="P102" s="206"/>
      <c r="Q102" s="206"/>
      <c r="R102" s="206"/>
      <c r="S102" s="206"/>
      <c r="T102" s="207"/>
      <c r="AT102" s="208" t="s">
        <v>130</v>
      </c>
      <c r="AU102" s="208" t="s">
        <v>23</v>
      </c>
      <c r="AV102" s="13" t="s">
        <v>124</v>
      </c>
      <c r="AW102" s="13" t="s">
        <v>42</v>
      </c>
      <c r="AX102" s="13" t="s">
        <v>23</v>
      </c>
      <c r="AY102" s="208" t="s">
        <v>117</v>
      </c>
    </row>
    <row r="103" spans="2:65" s="1" customFormat="1" ht="20.45" customHeight="1" x14ac:dyDescent="0.25">
      <c r="B103" s="167"/>
      <c r="C103" s="168" t="s">
        <v>160</v>
      </c>
      <c r="D103" s="168" t="s">
        <v>119</v>
      </c>
      <c r="E103" s="169" t="s">
        <v>160</v>
      </c>
      <c r="F103" s="170" t="s">
        <v>284</v>
      </c>
      <c r="G103" s="171" t="s">
        <v>242</v>
      </c>
      <c r="H103" s="172">
        <v>1</v>
      </c>
      <c r="I103" s="173"/>
      <c r="J103" s="174">
        <f>ROUND(I103*H103,2)</f>
        <v>0</v>
      </c>
      <c r="K103" s="170" t="s">
        <v>20</v>
      </c>
      <c r="L103" s="35"/>
      <c r="M103" s="175" t="s">
        <v>20</v>
      </c>
      <c r="N103" s="176" t="s">
        <v>49</v>
      </c>
      <c r="O103" s="36"/>
      <c r="P103" s="177">
        <f>O103*H103</f>
        <v>0</v>
      </c>
      <c r="Q103" s="177">
        <v>0</v>
      </c>
      <c r="R103" s="177">
        <f>Q103*H103</f>
        <v>0</v>
      </c>
      <c r="S103" s="177">
        <v>0</v>
      </c>
      <c r="T103" s="178">
        <f>S103*H103</f>
        <v>0</v>
      </c>
      <c r="AR103" s="18" t="s">
        <v>268</v>
      </c>
      <c r="AT103" s="18" t="s">
        <v>119</v>
      </c>
      <c r="AU103" s="18" t="s">
        <v>23</v>
      </c>
      <c r="AY103" s="18" t="s">
        <v>117</v>
      </c>
      <c r="BE103" s="179">
        <f>IF(N103="základní",J103,0)</f>
        <v>0</v>
      </c>
      <c r="BF103" s="179">
        <f>IF(N103="snížená",J103,0)</f>
        <v>0</v>
      </c>
      <c r="BG103" s="179">
        <f>IF(N103="zákl. přenesená",J103,0)</f>
        <v>0</v>
      </c>
      <c r="BH103" s="179">
        <f>IF(N103="sníž. přenesená",J103,0)</f>
        <v>0</v>
      </c>
      <c r="BI103" s="179">
        <f>IF(N103="nulová",J103,0)</f>
        <v>0</v>
      </c>
      <c r="BJ103" s="18" t="s">
        <v>23</v>
      </c>
      <c r="BK103" s="179">
        <f>ROUND(I103*H103,2)</f>
        <v>0</v>
      </c>
      <c r="BL103" s="18" t="s">
        <v>268</v>
      </c>
      <c r="BM103" s="18" t="s">
        <v>285</v>
      </c>
    </row>
    <row r="104" spans="2:65" s="1" customFormat="1" ht="20.45" customHeight="1" x14ac:dyDescent="0.25">
      <c r="B104" s="35"/>
      <c r="D104" s="200" t="s">
        <v>126</v>
      </c>
      <c r="F104" s="226" t="s">
        <v>284</v>
      </c>
      <c r="I104" s="141"/>
      <c r="L104" s="35"/>
      <c r="M104" s="64"/>
      <c r="N104" s="36"/>
      <c r="O104" s="36"/>
      <c r="P104" s="36"/>
      <c r="Q104" s="36"/>
      <c r="R104" s="36"/>
      <c r="S104" s="36"/>
      <c r="T104" s="65"/>
      <c r="AT104" s="18" t="s">
        <v>126</v>
      </c>
      <c r="AU104" s="18" t="s">
        <v>23</v>
      </c>
    </row>
    <row r="105" spans="2:65" s="1" customFormat="1" ht="20.45" customHeight="1" x14ac:dyDescent="0.25">
      <c r="B105" s="167"/>
      <c r="C105" s="168" t="s">
        <v>166</v>
      </c>
      <c r="D105" s="168" t="s">
        <v>119</v>
      </c>
      <c r="E105" s="169" t="s">
        <v>166</v>
      </c>
      <c r="F105" s="170" t="s">
        <v>286</v>
      </c>
      <c r="G105" s="171" t="s">
        <v>242</v>
      </c>
      <c r="H105" s="172">
        <v>1</v>
      </c>
      <c r="I105" s="173"/>
      <c r="J105" s="174">
        <f>ROUND(I105*H105,2)</f>
        <v>0</v>
      </c>
      <c r="K105" s="170" t="s">
        <v>20</v>
      </c>
      <c r="L105" s="35"/>
      <c r="M105" s="175" t="s">
        <v>20</v>
      </c>
      <c r="N105" s="176" t="s">
        <v>49</v>
      </c>
      <c r="O105" s="36"/>
      <c r="P105" s="177">
        <f>O105*H105</f>
        <v>0</v>
      </c>
      <c r="Q105" s="177">
        <v>0</v>
      </c>
      <c r="R105" s="177">
        <f>Q105*H105</f>
        <v>0</v>
      </c>
      <c r="S105" s="177">
        <v>0</v>
      </c>
      <c r="T105" s="178">
        <f>S105*H105</f>
        <v>0</v>
      </c>
      <c r="AR105" s="18" t="s">
        <v>268</v>
      </c>
      <c r="AT105" s="18" t="s">
        <v>119</v>
      </c>
      <c r="AU105" s="18" t="s">
        <v>23</v>
      </c>
      <c r="AY105" s="18" t="s">
        <v>117</v>
      </c>
      <c r="BE105" s="179">
        <f>IF(N105="základní",J105,0)</f>
        <v>0</v>
      </c>
      <c r="BF105" s="179">
        <f>IF(N105="snížená",J105,0)</f>
        <v>0</v>
      </c>
      <c r="BG105" s="179">
        <f>IF(N105="zákl. přenesená",J105,0)</f>
        <v>0</v>
      </c>
      <c r="BH105" s="179">
        <f>IF(N105="sníž. přenesená",J105,0)</f>
        <v>0</v>
      </c>
      <c r="BI105" s="179">
        <f>IF(N105="nulová",J105,0)</f>
        <v>0</v>
      </c>
      <c r="BJ105" s="18" t="s">
        <v>23</v>
      </c>
      <c r="BK105" s="179">
        <f>ROUND(I105*H105,2)</f>
        <v>0</v>
      </c>
      <c r="BL105" s="18" t="s">
        <v>268</v>
      </c>
      <c r="BM105" s="18" t="s">
        <v>287</v>
      </c>
    </row>
    <row r="106" spans="2:65" s="1" customFormat="1" ht="20.45" customHeight="1" x14ac:dyDescent="0.25">
      <c r="B106" s="35"/>
      <c r="D106" s="200" t="s">
        <v>126</v>
      </c>
      <c r="F106" s="226" t="s">
        <v>286</v>
      </c>
      <c r="I106" s="141"/>
      <c r="L106" s="35"/>
      <c r="M106" s="64"/>
      <c r="N106" s="36"/>
      <c r="O106" s="36"/>
      <c r="P106" s="36"/>
      <c r="Q106" s="36"/>
      <c r="R106" s="36"/>
      <c r="S106" s="36"/>
      <c r="T106" s="65"/>
      <c r="AT106" s="18" t="s">
        <v>126</v>
      </c>
      <c r="AU106" s="18" t="s">
        <v>23</v>
      </c>
    </row>
    <row r="107" spans="2:65" s="1" customFormat="1" ht="20.45" customHeight="1" x14ac:dyDescent="0.25">
      <c r="B107" s="167"/>
      <c r="C107" s="168" t="s">
        <v>182</v>
      </c>
      <c r="D107" s="168" t="s">
        <v>119</v>
      </c>
      <c r="E107" s="169" t="s">
        <v>182</v>
      </c>
      <c r="F107" s="170" t="s">
        <v>288</v>
      </c>
      <c r="G107" s="171" t="s">
        <v>242</v>
      </c>
      <c r="H107" s="172">
        <v>1</v>
      </c>
      <c r="I107" s="173"/>
      <c r="J107" s="174">
        <f>ROUND(I107*H107,2)</f>
        <v>0</v>
      </c>
      <c r="K107" s="170" t="s">
        <v>20</v>
      </c>
      <c r="L107" s="35"/>
      <c r="M107" s="175" t="s">
        <v>20</v>
      </c>
      <c r="N107" s="176" t="s">
        <v>49</v>
      </c>
      <c r="O107" s="36"/>
      <c r="P107" s="177">
        <f>O107*H107</f>
        <v>0</v>
      </c>
      <c r="Q107" s="177">
        <v>0</v>
      </c>
      <c r="R107" s="177">
        <f>Q107*H107</f>
        <v>0</v>
      </c>
      <c r="S107" s="177">
        <v>0</v>
      </c>
      <c r="T107" s="178">
        <f>S107*H107</f>
        <v>0</v>
      </c>
      <c r="AR107" s="18" t="s">
        <v>268</v>
      </c>
      <c r="AT107" s="18" t="s">
        <v>119</v>
      </c>
      <c r="AU107" s="18" t="s">
        <v>23</v>
      </c>
      <c r="AY107" s="18" t="s">
        <v>117</v>
      </c>
      <c r="BE107" s="179">
        <f>IF(N107="základní",J107,0)</f>
        <v>0</v>
      </c>
      <c r="BF107" s="179">
        <f>IF(N107="snížená",J107,0)</f>
        <v>0</v>
      </c>
      <c r="BG107" s="179">
        <f>IF(N107="zákl. přenesená",J107,0)</f>
        <v>0</v>
      </c>
      <c r="BH107" s="179">
        <f>IF(N107="sníž. přenesená",J107,0)</f>
        <v>0</v>
      </c>
      <c r="BI107" s="179">
        <f>IF(N107="nulová",J107,0)</f>
        <v>0</v>
      </c>
      <c r="BJ107" s="18" t="s">
        <v>23</v>
      </c>
      <c r="BK107" s="179">
        <f>ROUND(I107*H107,2)</f>
        <v>0</v>
      </c>
      <c r="BL107" s="18" t="s">
        <v>268</v>
      </c>
      <c r="BM107" s="18" t="s">
        <v>289</v>
      </c>
    </row>
    <row r="108" spans="2:65" s="1" customFormat="1" ht="20.45" customHeight="1" x14ac:dyDescent="0.25">
      <c r="B108" s="35"/>
      <c r="D108" s="180" t="s">
        <v>126</v>
      </c>
      <c r="F108" s="181" t="s">
        <v>288</v>
      </c>
      <c r="I108" s="141"/>
      <c r="L108" s="35"/>
      <c r="M108" s="64"/>
      <c r="N108" s="36"/>
      <c r="O108" s="36"/>
      <c r="P108" s="36"/>
      <c r="Q108" s="36"/>
      <c r="R108" s="36"/>
      <c r="S108" s="36"/>
      <c r="T108" s="65"/>
      <c r="AT108" s="18" t="s">
        <v>126</v>
      </c>
      <c r="AU108" s="18" t="s">
        <v>23</v>
      </c>
    </row>
    <row r="109" spans="2:65" s="11" customFormat="1" ht="20.45" customHeight="1" x14ac:dyDescent="0.25">
      <c r="B109" s="183"/>
      <c r="D109" s="180" t="s">
        <v>130</v>
      </c>
      <c r="E109" s="184" t="s">
        <v>20</v>
      </c>
      <c r="F109" s="185" t="s">
        <v>290</v>
      </c>
      <c r="H109" s="186" t="s">
        <v>20</v>
      </c>
      <c r="I109" s="187"/>
      <c r="L109" s="183"/>
      <c r="M109" s="188"/>
      <c r="N109" s="189"/>
      <c r="O109" s="189"/>
      <c r="P109" s="189"/>
      <c r="Q109" s="189"/>
      <c r="R109" s="189"/>
      <c r="S109" s="189"/>
      <c r="T109" s="190"/>
      <c r="AT109" s="186" t="s">
        <v>130</v>
      </c>
      <c r="AU109" s="186" t="s">
        <v>23</v>
      </c>
      <c r="AV109" s="11" t="s">
        <v>23</v>
      </c>
      <c r="AW109" s="11" t="s">
        <v>42</v>
      </c>
      <c r="AX109" s="11" t="s">
        <v>78</v>
      </c>
      <c r="AY109" s="186" t="s">
        <v>117</v>
      </c>
    </row>
    <row r="110" spans="2:65" s="11" customFormat="1" ht="20.45" customHeight="1" x14ac:dyDescent="0.25">
      <c r="B110" s="183"/>
      <c r="D110" s="180" t="s">
        <v>130</v>
      </c>
      <c r="E110" s="184" t="s">
        <v>20</v>
      </c>
      <c r="F110" s="185" t="s">
        <v>291</v>
      </c>
      <c r="H110" s="186" t="s">
        <v>20</v>
      </c>
      <c r="I110" s="187"/>
      <c r="L110" s="183"/>
      <c r="M110" s="188"/>
      <c r="N110" s="189"/>
      <c r="O110" s="189"/>
      <c r="P110" s="189"/>
      <c r="Q110" s="189"/>
      <c r="R110" s="189"/>
      <c r="S110" s="189"/>
      <c r="T110" s="190"/>
      <c r="AT110" s="186" t="s">
        <v>130</v>
      </c>
      <c r="AU110" s="186" t="s">
        <v>23</v>
      </c>
      <c r="AV110" s="11" t="s">
        <v>23</v>
      </c>
      <c r="AW110" s="11" t="s">
        <v>42</v>
      </c>
      <c r="AX110" s="11" t="s">
        <v>78</v>
      </c>
      <c r="AY110" s="186" t="s">
        <v>117</v>
      </c>
    </row>
    <row r="111" spans="2:65" s="11" customFormat="1" ht="20.45" customHeight="1" x14ac:dyDescent="0.25">
      <c r="B111" s="183"/>
      <c r="D111" s="180" t="s">
        <v>130</v>
      </c>
      <c r="E111" s="184" t="s">
        <v>20</v>
      </c>
      <c r="F111" s="185" t="s">
        <v>292</v>
      </c>
      <c r="H111" s="186" t="s">
        <v>20</v>
      </c>
      <c r="I111" s="187"/>
      <c r="L111" s="183"/>
      <c r="M111" s="188"/>
      <c r="N111" s="189"/>
      <c r="O111" s="189"/>
      <c r="P111" s="189"/>
      <c r="Q111" s="189"/>
      <c r="R111" s="189"/>
      <c r="S111" s="189"/>
      <c r="T111" s="190"/>
      <c r="AT111" s="186" t="s">
        <v>130</v>
      </c>
      <c r="AU111" s="186" t="s">
        <v>23</v>
      </c>
      <c r="AV111" s="11" t="s">
        <v>23</v>
      </c>
      <c r="AW111" s="11" t="s">
        <v>42</v>
      </c>
      <c r="AX111" s="11" t="s">
        <v>78</v>
      </c>
      <c r="AY111" s="186" t="s">
        <v>117</v>
      </c>
    </row>
    <row r="112" spans="2:65" s="11" customFormat="1" ht="20.45" customHeight="1" x14ac:dyDescent="0.25">
      <c r="B112" s="183"/>
      <c r="D112" s="180" t="s">
        <v>130</v>
      </c>
      <c r="E112" s="184" t="s">
        <v>20</v>
      </c>
      <c r="F112" s="185" t="s">
        <v>293</v>
      </c>
      <c r="H112" s="186" t="s">
        <v>20</v>
      </c>
      <c r="I112" s="187"/>
      <c r="L112" s="183"/>
      <c r="M112" s="188"/>
      <c r="N112" s="189"/>
      <c r="O112" s="189"/>
      <c r="P112" s="189"/>
      <c r="Q112" s="189"/>
      <c r="R112" s="189"/>
      <c r="S112" s="189"/>
      <c r="T112" s="190"/>
      <c r="AT112" s="186" t="s">
        <v>130</v>
      </c>
      <c r="AU112" s="186" t="s">
        <v>23</v>
      </c>
      <c r="AV112" s="11" t="s">
        <v>23</v>
      </c>
      <c r="AW112" s="11" t="s">
        <v>42</v>
      </c>
      <c r="AX112" s="11" t="s">
        <v>78</v>
      </c>
      <c r="AY112" s="186" t="s">
        <v>117</v>
      </c>
    </row>
    <row r="113" spans="2:65" s="11" customFormat="1" ht="20.45" customHeight="1" x14ac:dyDescent="0.25">
      <c r="B113" s="183"/>
      <c r="D113" s="180" t="s">
        <v>130</v>
      </c>
      <c r="E113" s="184" t="s">
        <v>20</v>
      </c>
      <c r="F113" s="185" t="s">
        <v>294</v>
      </c>
      <c r="H113" s="186" t="s">
        <v>20</v>
      </c>
      <c r="I113" s="187"/>
      <c r="L113" s="183"/>
      <c r="M113" s="188"/>
      <c r="N113" s="189"/>
      <c r="O113" s="189"/>
      <c r="P113" s="189"/>
      <c r="Q113" s="189"/>
      <c r="R113" s="189"/>
      <c r="S113" s="189"/>
      <c r="T113" s="190"/>
      <c r="AT113" s="186" t="s">
        <v>130</v>
      </c>
      <c r="AU113" s="186" t="s">
        <v>23</v>
      </c>
      <c r="AV113" s="11" t="s">
        <v>23</v>
      </c>
      <c r="AW113" s="11" t="s">
        <v>42</v>
      </c>
      <c r="AX113" s="11" t="s">
        <v>78</v>
      </c>
      <c r="AY113" s="186" t="s">
        <v>117</v>
      </c>
    </row>
    <row r="114" spans="2:65" s="12" customFormat="1" ht="20.45" customHeight="1" x14ac:dyDescent="0.25">
      <c r="B114" s="191"/>
      <c r="D114" s="180" t="s">
        <v>130</v>
      </c>
      <c r="E114" s="192" t="s">
        <v>20</v>
      </c>
      <c r="F114" s="193" t="s">
        <v>23</v>
      </c>
      <c r="H114" s="194">
        <v>1</v>
      </c>
      <c r="I114" s="195"/>
      <c r="L114" s="191"/>
      <c r="M114" s="196"/>
      <c r="N114" s="197"/>
      <c r="O114" s="197"/>
      <c r="P114" s="197"/>
      <c r="Q114" s="197"/>
      <c r="R114" s="197"/>
      <c r="S114" s="197"/>
      <c r="T114" s="198"/>
      <c r="AT114" s="192" t="s">
        <v>130</v>
      </c>
      <c r="AU114" s="192" t="s">
        <v>23</v>
      </c>
      <c r="AV114" s="12" t="s">
        <v>22</v>
      </c>
      <c r="AW114" s="12" t="s">
        <v>42</v>
      </c>
      <c r="AX114" s="12" t="s">
        <v>78</v>
      </c>
      <c r="AY114" s="192" t="s">
        <v>117</v>
      </c>
    </row>
    <row r="115" spans="2:65" s="13" customFormat="1" ht="20.45" customHeight="1" x14ac:dyDescent="0.25">
      <c r="B115" s="199"/>
      <c r="D115" s="200" t="s">
        <v>130</v>
      </c>
      <c r="E115" s="201" t="s">
        <v>20</v>
      </c>
      <c r="F115" s="202" t="s">
        <v>135</v>
      </c>
      <c r="H115" s="203">
        <v>1</v>
      </c>
      <c r="I115" s="204"/>
      <c r="L115" s="199"/>
      <c r="M115" s="205"/>
      <c r="N115" s="206"/>
      <c r="O115" s="206"/>
      <c r="P115" s="206"/>
      <c r="Q115" s="206"/>
      <c r="R115" s="206"/>
      <c r="S115" s="206"/>
      <c r="T115" s="207"/>
      <c r="AT115" s="208" t="s">
        <v>130</v>
      </c>
      <c r="AU115" s="208" t="s">
        <v>23</v>
      </c>
      <c r="AV115" s="13" t="s">
        <v>124</v>
      </c>
      <c r="AW115" s="13" t="s">
        <v>42</v>
      </c>
      <c r="AX115" s="13" t="s">
        <v>23</v>
      </c>
      <c r="AY115" s="208" t="s">
        <v>117</v>
      </c>
    </row>
    <row r="116" spans="2:65" s="1" customFormat="1" ht="20.45" customHeight="1" x14ac:dyDescent="0.25">
      <c r="B116" s="167"/>
      <c r="C116" s="168" t="s">
        <v>193</v>
      </c>
      <c r="D116" s="168" t="s">
        <v>119</v>
      </c>
      <c r="E116" s="169" t="s">
        <v>193</v>
      </c>
      <c r="F116" s="170" t="s">
        <v>295</v>
      </c>
      <c r="G116" s="171" t="s">
        <v>242</v>
      </c>
      <c r="H116" s="172">
        <v>1</v>
      </c>
      <c r="I116" s="173"/>
      <c r="J116" s="174">
        <f>ROUND(I116*H116,2)</f>
        <v>0</v>
      </c>
      <c r="K116" s="170" t="s">
        <v>20</v>
      </c>
      <c r="L116" s="35"/>
      <c r="M116" s="175" t="s">
        <v>20</v>
      </c>
      <c r="N116" s="176" t="s">
        <v>49</v>
      </c>
      <c r="O116" s="36"/>
      <c r="P116" s="177">
        <f>O116*H116</f>
        <v>0</v>
      </c>
      <c r="Q116" s="177">
        <v>0</v>
      </c>
      <c r="R116" s="177">
        <f>Q116*H116</f>
        <v>0</v>
      </c>
      <c r="S116" s="177">
        <v>0</v>
      </c>
      <c r="T116" s="178">
        <f>S116*H116</f>
        <v>0</v>
      </c>
      <c r="AR116" s="18" t="s">
        <v>268</v>
      </c>
      <c r="AT116" s="18" t="s">
        <v>119</v>
      </c>
      <c r="AU116" s="18" t="s">
        <v>23</v>
      </c>
      <c r="AY116" s="18" t="s">
        <v>117</v>
      </c>
      <c r="BE116" s="179">
        <f>IF(N116="základní",J116,0)</f>
        <v>0</v>
      </c>
      <c r="BF116" s="179">
        <f>IF(N116="snížená",J116,0)</f>
        <v>0</v>
      </c>
      <c r="BG116" s="179">
        <f>IF(N116="zákl. přenesená",J116,0)</f>
        <v>0</v>
      </c>
      <c r="BH116" s="179">
        <f>IF(N116="sníž. přenesená",J116,0)</f>
        <v>0</v>
      </c>
      <c r="BI116" s="179">
        <f>IF(N116="nulová",J116,0)</f>
        <v>0</v>
      </c>
      <c r="BJ116" s="18" t="s">
        <v>23</v>
      </c>
      <c r="BK116" s="179">
        <f>ROUND(I116*H116,2)</f>
        <v>0</v>
      </c>
      <c r="BL116" s="18" t="s">
        <v>268</v>
      </c>
      <c r="BM116" s="18" t="s">
        <v>296</v>
      </c>
    </row>
    <row r="117" spans="2:65" s="1" customFormat="1" ht="20.45" customHeight="1" x14ac:dyDescent="0.25">
      <c r="B117" s="35"/>
      <c r="D117" s="200" t="s">
        <v>126</v>
      </c>
      <c r="F117" s="226" t="s">
        <v>295</v>
      </c>
      <c r="I117" s="141"/>
      <c r="L117" s="35"/>
      <c r="M117" s="64"/>
      <c r="N117" s="36"/>
      <c r="O117" s="36"/>
      <c r="P117" s="36"/>
      <c r="Q117" s="36"/>
      <c r="R117" s="36"/>
      <c r="S117" s="36"/>
      <c r="T117" s="65"/>
      <c r="AT117" s="18" t="s">
        <v>126</v>
      </c>
      <c r="AU117" s="18" t="s">
        <v>23</v>
      </c>
    </row>
    <row r="118" spans="2:65" s="1" customFormat="1" ht="20.45" customHeight="1" x14ac:dyDescent="0.25">
      <c r="B118" s="167"/>
      <c r="C118" s="168" t="s">
        <v>205</v>
      </c>
      <c r="D118" s="168" t="s">
        <v>119</v>
      </c>
      <c r="E118" s="169" t="s">
        <v>205</v>
      </c>
      <c r="F118" s="170" t="s">
        <v>297</v>
      </c>
      <c r="G118" s="171" t="s">
        <v>242</v>
      </c>
      <c r="H118" s="172">
        <v>1</v>
      </c>
      <c r="I118" s="173"/>
      <c r="J118" s="174">
        <f>ROUND(I118*H118,2)</f>
        <v>0</v>
      </c>
      <c r="K118" s="170" t="s">
        <v>20</v>
      </c>
      <c r="L118" s="35"/>
      <c r="M118" s="175" t="s">
        <v>20</v>
      </c>
      <c r="N118" s="176" t="s">
        <v>49</v>
      </c>
      <c r="O118" s="36"/>
      <c r="P118" s="177">
        <f>O118*H118</f>
        <v>0</v>
      </c>
      <c r="Q118" s="177">
        <v>0</v>
      </c>
      <c r="R118" s="177">
        <f>Q118*H118</f>
        <v>0</v>
      </c>
      <c r="S118" s="177">
        <v>0</v>
      </c>
      <c r="T118" s="178">
        <f>S118*H118</f>
        <v>0</v>
      </c>
      <c r="AR118" s="18" t="s">
        <v>268</v>
      </c>
      <c r="AT118" s="18" t="s">
        <v>119</v>
      </c>
      <c r="AU118" s="18" t="s">
        <v>23</v>
      </c>
      <c r="AY118" s="18" t="s">
        <v>117</v>
      </c>
      <c r="BE118" s="179">
        <f>IF(N118="základní",J118,0)</f>
        <v>0</v>
      </c>
      <c r="BF118" s="179">
        <f>IF(N118="snížená",J118,0)</f>
        <v>0</v>
      </c>
      <c r="BG118" s="179">
        <f>IF(N118="zákl. přenesená",J118,0)</f>
        <v>0</v>
      </c>
      <c r="BH118" s="179">
        <f>IF(N118="sníž. přenesená",J118,0)</f>
        <v>0</v>
      </c>
      <c r="BI118" s="179">
        <f>IF(N118="nulová",J118,0)</f>
        <v>0</v>
      </c>
      <c r="BJ118" s="18" t="s">
        <v>23</v>
      </c>
      <c r="BK118" s="179">
        <f>ROUND(I118*H118,2)</f>
        <v>0</v>
      </c>
      <c r="BL118" s="18" t="s">
        <v>268</v>
      </c>
      <c r="BM118" s="18" t="s">
        <v>298</v>
      </c>
    </row>
    <row r="119" spans="2:65" s="1" customFormat="1" ht="20.45" customHeight="1" x14ac:dyDescent="0.25">
      <c r="B119" s="35"/>
      <c r="D119" s="180" t="s">
        <v>126</v>
      </c>
      <c r="F119" s="181" t="s">
        <v>297</v>
      </c>
      <c r="I119" s="141"/>
      <c r="L119" s="35"/>
      <c r="M119" s="64"/>
      <c r="N119" s="36"/>
      <c r="O119" s="36"/>
      <c r="P119" s="36"/>
      <c r="Q119" s="36"/>
      <c r="R119" s="36"/>
      <c r="S119" s="36"/>
      <c r="T119" s="65"/>
      <c r="AT119" s="18" t="s">
        <v>126</v>
      </c>
      <c r="AU119" s="18" t="s">
        <v>23</v>
      </c>
    </row>
    <row r="120" spans="2:65" s="11" customFormat="1" ht="20.45" customHeight="1" x14ac:dyDescent="0.25">
      <c r="B120" s="183"/>
      <c r="D120" s="180" t="s">
        <v>130</v>
      </c>
      <c r="E120" s="184" t="s">
        <v>20</v>
      </c>
      <c r="F120" s="185" t="s">
        <v>299</v>
      </c>
      <c r="H120" s="186" t="s">
        <v>20</v>
      </c>
      <c r="I120" s="187"/>
      <c r="L120" s="183"/>
      <c r="M120" s="188"/>
      <c r="N120" s="189"/>
      <c r="O120" s="189"/>
      <c r="P120" s="189"/>
      <c r="Q120" s="189"/>
      <c r="R120" s="189"/>
      <c r="S120" s="189"/>
      <c r="T120" s="190"/>
      <c r="AT120" s="186" t="s">
        <v>130</v>
      </c>
      <c r="AU120" s="186" t="s">
        <v>23</v>
      </c>
      <c r="AV120" s="11" t="s">
        <v>23</v>
      </c>
      <c r="AW120" s="11" t="s">
        <v>42</v>
      </c>
      <c r="AX120" s="11" t="s">
        <v>78</v>
      </c>
      <c r="AY120" s="186" t="s">
        <v>117</v>
      </c>
    </row>
    <row r="121" spans="2:65" s="11" customFormat="1" ht="20.45" customHeight="1" x14ac:dyDescent="0.25">
      <c r="B121" s="183"/>
      <c r="D121" s="180" t="s">
        <v>130</v>
      </c>
      <c r="E121" s="184" t="s">
        <v>20</v>
      </c>
      <c r="F121" s="185" t="s">
        <v>300</v>
      </c>
      <c r="H121" s="186" t="s">
        <v>20</v>
      </c>
      <c r="I121" s="187"/>
      <c r="L121" s="183"/>
      <c r="M121" s="188"/>
      <c r="N121" s="189"/>
      <c r="O121" s="189"/>
      <c r="P121" s="189"/>
      <c r="Q121" s="189"/>
      <c r="R121" s="189"/>
      <c r="S121" s="189"/>
      <c r="T121" s="190"/>
      <c r="AT121" s="186" t="s">
        <v>130</v>
      </c>
      <c r="AU121" s="186" t="s">
        <v>23</v>
      </c>
      <c r="AV121" s="11" t="s">
        <v>23</v>
      </c>
      <c r="AW121" s="11" t="s">
        <v>42</v>
      </c>
      <c r="AX121" s="11" t="s">
        <v>78</v>
      </c>
      <c r="AY121" s="186" t="s">
        <v>117</v>
      </c>
    </row>
    <row r="122" spans="2:65" s="11" customFormat="1" ht="20.45" customHeight="1" x14ac:dyDescent="0.25">
      <c r="B122" s="183"/>
      <c r="D122" s="180" t="s">
        <v>130</v>
      </c>
      <c r="E122" s="184" t="s">
        <v>20</v>
      </c>
      <c r="F122" s="185" t="s">
        <v>301</v>
      </c>
      <c r="H122" s="186" t="s">
        <v>20</v>
      </c>
      <c r="I122" s="187"/>
      <c r="L122" s="183"/>
      <c r="M122" s="188"/>
      <c r="N122" s="189"/>
      <c r="O122" s="189"/>
      <c r="P122" s="189"/>
      <c r="Q122" s="189"/>
      <c r="R122" s="189"/>
      <c r="S122" s="189"/>
      <c r="T122" s="190"/>
      <c r="AT122" s="186" t="s">
        <v>130</v>
      </c>
      <c r="AU122" s="186" t="s">
        <v>23</v>
      </c>
      <c r="AV122" s="11" t="s">
        <v>23</v>
      </c>
      <c r="AW122" s="11" t="s">
        <v>42</v>
      </c>
      <c r="AX122" s="11" t="s">
        <v>78</v>
      </c>
      <c r="AY122" s="186" t="s">
        <v>117</v>
      </c>
    </row>
    <row r="123" spans="2:65" s="11" customFormat="1" ht="20.45" customHeight="1" x14ac:dyDescent="0.25">
      <c r="B123" s="183"/>
      <c r="D123" s="180" t="s">
        <v>130</v>
      </c>
      <c r="E123" s="184" t="s">
        <v>20</v>
      </c>
      <c r="F123" s="185" t="s">
        <v>302</v>
      </c>
      <c r="H123" s="186" t="s">
        <v>20</v>
      </c>
      <c r="I123" s="187"/>
      <c r="L123" s="183"/>
      <c r="M123" s="188"/>
      <c r="N123" s="189"/>
      <c r="O123" s="189"/>
      <c r="P123" s="189"/>
      <c r="Q123" s="189"/>
      <c r="R123" s="189"/>
      <c r="S123" s="189"/>
      <c r="T123" s="190"/>
      <c r="AT123" s="186" t="s">
        <v>130</v>
      </c>
      <c r="AU123" s="186" t="s">
        <v>23</v>
      </c>
      <c r="AV123" s="11" t="s">
        <v>23</v>
      </c>
      <c r="AW123" s="11" t="s">
        <v>42</v>
      </c>
      <c r="AX123" s="11" t="s">
        <v>78</v>
      </c>
      <c r="AY123" s="186" t="s">
        <v>117</v>
      </c>
    </row>
    <row r="124" spans="2:65" s="11" customFormat="1" ht="20.45" customHeight="1" x14ac:dyDescent="0.25">
      <c r="B124" s="183"/>
      <c r="D124" s="180" t="s">
        <v>130</v>
      </c>
      <c r="E124" s="184" t="s">
        <v>20</v>
      </c>
      <c r="F124" s="185" t="s">
        <v>303</v>
      </c>
      <c r="H124" s="186" t="s">
        <v>20</v>
      </c>
      <c r="I124" s="187"/>
      <c r="L124" s="183"/>
      <c r="M124" s="188"/>
      <c r="N124" s="189"/>
      <c r="O124" s="189"/>
      <c r="P124" s="189"/>
      <c r="Q124" s="189"/>
      <c r="R124" s="189"/>
      <c r="S124" s="189"/>
      <c r="T124" s="190"/>
      <c r="AT124" s="186" t="s">
        <v>130</v>
      </c>
      <c r="AU124" s="186" t="s">
        <v>23</v>
      </c>
      <c r="AV124" s="11" t="s">
        <v>23</v>
      </c>
      <c r="AW124" s="11" t="s">
        <v>42</v>
      </c>
      <c r="AX124" s="11" t="s">
        <v>78</v>
      </c>
      <c r="AY124" s="186" t="s">
        <v>117</v>
      </c>
    </row>
    <row r="125" spans="2:65" s="12" customFormat="1" ht="20.45" customHeight="1" x14ac:dyDescent="0.25">
      <c r="B125" s="191"/>
      <c r="D125" s="180" t="s">
        <v>130</v>
      </c>
      <c r="E125" s="192" t="s">
        <v>20</v>
      </c>
      <c r="F125" s="193" t="s">
        <v>23</v>
      </c>
      <c r="H125" s="194">
        <v>1</v>
      </c>
      <c r="I125" s="195"/>
      <c r="L125" s="191"/>
      <c r="M125" s="196"/>
      <c r="N125" s="197"/>
      <c r="O125" s="197"/>
      <c r="P125" s="197"/>
      <c r="Q125" s="197"/>
      <c r="R125" s="197"/>
      <c r="S125" s="197"/>
      <c r="T125" s="198"/>
      <c r="AT125" s="192" t="s">
        <v>130</v>
      </c>
      <c r="AU125" s="192" t="s">
        <v>23</v>
      </c>
      <c r="AV125" s="12" t="s">
        <v>22</v>
      </c>
      <c r="AW125" s="12" t="s">
        <v>42</v>
      </c>
      <c r="AX125" s="12" t="s">
        <v>78</v>
      </c>
      <c r="AY125" s="192" t="s">
        <v>117</v>
      </c>
    </row>
    <row r="126" spans="2:65" s="13" customFormat="1" ht="20.45" customHeight="1" x14ac:dyDescent="0.25">
      <c r="B126" s="199"/>
      <c r="D126" s="200" t="s">
        <v>130</v>
      </c>
      <c r="E126" s="201" t="s">
        <v>20</v>
      </c>
      <c r="F126" s="202" t="s">
        <v>135</v>
      </c>
      <c r="H126" s="203">
        <v>1</v>
      </c>
      <c r="I126" s="204"/>
      <c r="L126" s="199"/>
      <c r="M126" s="205"/>
      <c r="N126" s="206"/>
      <c r="O126" s="206"/>
      <c r="P126" s="206"/>
      <c r="Q126" s="206"/>
      <c r="R126" s="206"/>
      <c r="S126" s="206"/>
      <c r="T126" s="207"/>
      <c r="AT126" s="208" t="s">
        <v>130</v>
      </c>
      <c r="AU126" s="208" t="s">
        <v>23</v>
      </c>
      <c r="AV126" s="13" t="s">
        <v>124</v>
      </c>
      <c r="AW126" s="13" t="s">
        <v>42</v>
      </c>
      <c r="AX126" s="13" t="s">
        <v>23</v>
      </c>
      <c r="AY126" s="208" t="s">
        <v>117</v>
      </c>
    </row>
    <row r="127" spans="2:65" s="1" customFormat="1" ht="28.9" customHeight="1" x14ac:dyDescent="0.25">
      <c r="B127" s="167"/>
      <c r="C127" s="168" t="s">
        <v>28</v>
      </c>
      <c r="D127" s="168" t="s">
        <v>119</v>
      </c>
      <c r="E127" s="169" t="s">
        <v>28</v>
      </c>
      <c r="F127" s="170" t="s">
        <v>304</v>
      </c>
      <c r="G127" s="171" t="s">
        <v>242</v>
      </c>
      <c r="H127" s="172">
        <v>1</v>
      </c>
      <c r="I127" s="173"/>
      <c r="J127" s="174">
        <f>ROUND(I127*H127,2)</f>
        <v>0</v>
      </c>
      <c r="K127" s="170" t="s">
        <v>20</v>
      </c>
      <c r="L127" s="35"/>
      <c r="M127" s="175" t="s">
        <v>20</v>
      </c>
      <c r="N127" s="176" t="s">
        <v>49</v>
      </c>
      <c r="O127" s="36"/>
      <c r="P127" s="177">
        <f>O127*H127</f>
        <v>0</v>
      </c>
      <c r="Q127" s="177">
        <v>0</v>
      </c>
      <c r="R127" s="177">
        <f>Q127*H127</f>
        <v>0</v>
      </c>
      <c r="S127" s="177">
        <v>0</v>
      </c>
      <c r="T127" s="178">
        <f>S127*H127</f>
        <v>0</v>
      </c>
      <c r="AR127" s="18" t="s">
        <v>268</v>
      </c>
      <c r="AT127" s="18" t="s">
        <v>119</v>
      </c>
      <c r="AU127" s="18" t="s">
        <v>23</v>
      </c>
      <c r="AY127" s="18" t="s">
        <v>117</v>
      </c>
      <c r="BE127" s="179">
        <f>IF(N127="základní",J127,0)</f>
        <v>0</v>
      </c>
      <c r="BF127" s="179">
        <f>IF(N127="snížená",J127,0)</f>
        <v>0</v>
      </c>
      <c r="BG127" s="179">
        <f>IF(N127="zákl. přenesená",J127,0)</f>
        <v>0</v>
      </c>
      <c r="BH127" s="179">
        <f>IF(N127="sníž. přenesená",J127,0)</f>
        <v>0</v>
      </c>
      <c r="BI127" s="179">
        <f>IF(N127="nulová",J127,0)</f>
        <v>0</v>
      </c>
      <c r="BJ127" s="18" t="s">
        <v>23</v>
      </c>
      <c r="BK127" s="179">
        <f>ROUND(I127*H127,2)</f>
        <v>0</v>
      </c>
      <c r="BL127" s="18" t="s">
        <v>268</v>
      </c>
      <c r="BM127" s="18" t="s">
        <v>305</v>
      </c>
    </row>
    <row r="128" spans="2:65" s="1" customFormat="1" ht="20.45" customHeight="1" x14ac:dyDescent="0.25">
      <c r="B128" s="167"/>
      <c r="C128" s="168" t="s">
        <v>229</v>
      </c>
      <c r="D128" s="168" t="s">
        <v>119</v>
      </c>
      <c r="E128" s="169" t="s">
        <v>229</v>
      </c>
      <c r="F128" s="170" t="s">
        <v>306</v>
      </c>
      <c r="G128" s="171" t="s">
        <v>242</v>
      </c>
      <c r="H128" s="172">
        <v>1</v>
      </c>
      <c r="I128" s="173"/>
      <c r="J128" s="174">
        <f>ROUND(I128*H128,2)</f>
        <v>0</v>
      </c>
      <c r="K128" s="170" t="s">
        <v>20</v>
      </c>
      <c r="L128" s="35"/>
      <c r="M128" s="175" t="s">
        <v>20</v>
      </c>
      <c r="N128" s="227" t="s">
        <v>49</v>
      </c>
      <c r="O128" s="228"/>
      <c r="P128" s="229">
        <f>O128*H128</f>
        <v>0</v>
      </c>
      <c r="Q128" s="229">
        <v>0</v>
      </c>
      <c r="R128" s="229">
        <f>Q128*H128</f>
        <v>0</v>
      </c>
      <c r="S128" s="229">
        <v>0</v>
      </c>
      <c r="T128" s="230">
        <f>S128*H128</f>
        <v>0</v>
      </c>
      <c r="AR128" s="18" t="s">
        <v>268</v>
      </c>
      <c r="AT128" s="18" t="s">
        <v>119</v>
      </c>
      <c r="AU128" s="18" t="s">
        <v>23</v>
      </c>
      <c r="AY128" s="18" t="s">
        <v>117</v>
      </c>
      <c r="BE128" s="179">
        <f>IF(N128="základní",J128,0)</f>
        <v>0</v>
      </c>
      <c r="BF128" s="179">
        <f>IF(N128="snížená",J128,0)</f>
        <v>0</v>
      </c>
      <c r="BG128" s="179">
        <f>IF(N128="zákl. přenesená",J128,0)</f>
        <v>0</v>
      </c>
      <c r="BH128" s="179">
        <f>IF(N128="sníž. přenesená",J128,0)</f>
        <v>0</v>
      </c>
      <c r="BI128" s="179">
        <f>IF(N128="nulová",J128,0)</f>
        <v>0</v>
      </c>
      <c r="BJ128" s="18" t="s">
        <v>23</v>
      </c>
      <c r="BK128" s="179">
        <f>ROUND(I128*H128,2)</f>
        <v>0</v>
      </c>
      <c r="BL128" s="18" t="s">
        <v>268</v>
      </c>
      <c r="BM128" s="18" t="s">
        <v>307</v>
      </c>
    </row>
    <row r="129" spans="2:12" s="1" customFormat="1" ht="6.95" customHeight="1" x14ac:dyDescent="0.25">
      <c r="B129" s="50"/>
      <c r="C129" s="51"/>
      <c r="D129" s="51"/>
      <c r="E129" s="51"/>
      <c r="F129" s="51"/>
      <c r="G129" s="51"/>
      <c r="H129" s="51"/>
      <c r="I129" s="119"/>
      <c r="J129" s="51"/>
      <c r="K129" s="51"/>
      <c r="L129" s="35"/>
    </row>
    <row r="213" spans="46:46" x14ac:dyDescent="0.3">
      <c r="AT213" s="223"/>
    </row>
  </sheetData>
  <sheetProtection password="CE39" sheet="1" objects="1" scenarios="1" formatColumns="0" formatRows="0" sort="0" autoFilter="0"/>
  <autoFilter ref="C76:K76"/>
  <mergeCells count="9">
    <mergeCell ref="E69:H69"/>
    <mergeCell ref="G1:H1"/>
    <mergeCell ref="L2:V2"/>
    <mergeCell ref="E7:H7"/>
    <mergeCell ref="E9:H9"/>
    <mergeCell ref="E24:H24"/>
    <mergeCell ref="E45:H45"/>
    <mergeCell ref="E47:H47"/>
    <mergeCell ref="E67:H67"/>
  </mergeCells>
  <hyperlinks>
    <hyperlink ref="F1:G1" location="C2" tooltip="Krycí list soupisu" display="1) Krycí list soupisu"/>
    <hyperlink ref="G1:H1" location="C54" tooltip="Rekapitulace" display="2) Rekapitulace"/>
    <hyperlink ref="J1" location="C76" tooltip="Soupis prací" display="3) Soupis prací"/>
    <hyperlink ref="L1:V1" location="'Rekapitulace stavby'!C2" tooltip="Rekapitulace stavby" display="Rekapitulace stavby"/>
  </hyperlinks>
  <pageMargins left="0.58333331346511841" right="0.58333331346511841" top="0.58333331346511841" bottom="0.58333331346511841" header="0" footer="0"/>
  <pageSetup paperSize="9" scale="91" fitToHeight="100" orientation="landscape" blackAndWhite="1" errors="blank"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B1:K212"/>
  <sheetViews>
    <sheetView showGridLines="0" zoomScaleNormal="100" workbookViewId="0"/>
  </sheetViews>
  <sheetFormatPr defaultColWidth="8.85546875" defaultRowHeight="13.5" x14ac:dyDescent="0.25"/>
  <cols>
    <col min="1" max="1" width="6.42578125" style="241" customWidth="1"/>
    <col min="2" max="2" width="1.28515625" style="241" customWidth="1"/>
    <col min="3" max="4" width="3.85546875" style="241" customWidth="1"/>
    <col min="5" max="5" width="9.140625" style="241" customWidth="1"/>
    <col min="6" max="6" width="7.140625" style="241" customWidth="1"/>
    <col min="7" max="7" width="3.85546875" style="241" customWidth="1"/>
    <col min="8" max="8" width="60.5703125" style="241" customWidth="1"/>
    <col min="9" max="10" width="15.5703125" style="241" customWidth="1"/>
    <col min="11" max="11" width="1.28515625" style="241" customWidth="1"/>
    <col min="12" max="16384" width="8.85546875" style="241"/>
  </cols>
  <sheetData>
    <row r="1" spans="2:11" ht="37.5" customHeight="1" x14ac:dyDescent="0.25"/>
    <row r="2" spans="2:11" ht="7.5" customHeight="1" x14ac:dyDescent="0.25">
      <c r="B2" s="242"/>
      <c r="C2" s="243"/>
      <c r="D2" s="243"/>
      <c r="E2" s="243"/>
      <c r="F2" s="243"/>
      <c r="G2" s="243"/>
      <c r="H2" s="243"/>
      <c r="I2" s="243"/>
      <c r="J2" s="243"/>
      <c r="K2" s="244"/>
    </row>
    <row r="3" spans="2:11" s="247" customFormat="1" ht="45" customHeight="1" x14ac:dyDescent="0.25">
      <c r="B3" s="245"/>
      <c r="C3" s="366" t="s">
        <v>315</v>
      </c>
      <c r="D3" s="366"/>
      <c r="E3" s="366"/>
      <c r="F3" s="366"/>
      <c r="G3" s="366"/>
      <c r="H3" s="366"/>
      <c r="I3" s="366"/>
      <c r="J3" s="366"/>
      <c r="K3" s="246"/>
    </row>
    <row r="4" spans="2:11" ht="25.5" customHeight="1" x14ac:dyDescent="0.3">
      <c r="B4" s="248"/>
      <c r="C4" s="367" t="s">
        <v>316</v>
      </c>
      <c r="D4" s="367"/>
      <c r="E4" s="367"/>
      <c r="F4" s="367"/>
      <c r="G4" s="367"/>
      <c r="H4" s="367"/>
      <c r="I4" s="367"/>
      <c r="J4" s="367"/>
      <c r="K4" s="249"/>
    </row>
    <row r="5" spans="2:11" ht="5.25" customHeight="1" x14ac:dyDescent="0.25">
      <c r="B5" s="248"/>
      <c r="C5" s="250"/>
      <c r="D5" s="250"/>
      <c r="E5" s="250"/>
      <c r="F5" s="250"/>
      <c r="G5" s="250"/>
      <c r="H5" s="250"/>
      <c r="I5" s="250"/>
      <c r="J5" s="250"/>
      <c r="K5" s="249"/>
    </row>
    <row r="6" spans="2:11" ht="15" customHeight="1" x14ac:dyDescent="0.25">
      <c r="B6" s="248"/>
      <c r="C6" s="368" t="s">
        <v>317</v>
      </c>
      <c r="D6" s="368"/>
      <c r="E6" s="368"/>
      <c r="F6" s="368"/>
      <c r="G6" s="368"/>
      <c r="H6" s="368"/>
      <c r="I6" s="368"/>
      <c r="J6" s="368"/>
      <c r="K6" s="249"/>
    </row>
    <row r="7" spans="2:11" ht="15" customHeight="1" x14ac:dyDescent="0.25">
      <c r="B7" s="252"/>
      <c r="C7" s="368" t="s">
        <v>318</v>
      </c>
      <c r="D7" s="368"/>
      <c r="E7" s="368"/>
      <c r="F7" s="368"/>
      <c r="G7" s="368"/>
      <c r="H7" s="368"/>
      <c r="I7" s="368"/>
      <c r="J7" s="368"/>
      <c r="K7" s="249"/>
    </row>
    <row r="8" spans="2:11" ht="12.75" customHeight="1" x14ac:dyDescent="0.25">
      <c r="B8" s="252"/>
      <c r="C8" s="251"/>
      <c r="D8" s="251"/>
      <c r="E8" s="251"/>
      <c r="F8" s="251"/>
      <c r="G8" s="251"/>
      <c r="H8" s="251"/>
      <c r="I8" s="251"/>
      <c r="J8" s="251"/>
      <c r="K8" s="249"/>
    </row>
    <row r="9" spans="2:11" ht="15" customHeight="1" x14ac:dyDescent="0.25">
      <c r="B9" s="252"/>
      <c r="C9" s="368" t="s">
        <v>319</v>
      </c>
      <c r="D9" s="368"/>
      <c r="E9" s="368"/>
      <c r="F9" s="368"/>
      <c r="G9" s="368"/>
      <c r="H9" s="368"/>
      <c r="I9" s="368"/>
      <c r="J9" s="368"/>
      <c r="K9" s="249"/>
    </row>
    <row r="10" spans="2:11" ht="15" customHeight="1" x14ac:dyDescent="0.25">
      <c r="B10" s="252"/>
      <c r="C10" s="251"/>
      <c r="D10" s="368" t="s">
        <v>320</v>
      </c>
      <c r="E10" s="368"/>
      <c r="F10" s="368"/>
      <c r="G10" s="368"/>
      <c r="H10" s="368"/>
      <c r="I10" s="368"/>
      <c r="J10" s="368"/>
      <c r="K10" s="249"/>
    </row>
    <row r="11" spans="2:11" ht="15" customHeight="1" x14ac:dyDescent="0.25">
      <c r="B11" s="252"/>
      <c r="C11" s="253"/>
      <c r="D11" s="368" t="s">
        <v>321</v>
      </c>
      <c r="E11" s="368"/>
      <c r="F11" s="368"/>
      <c r="G11" s="368"/>
      <c r="H11" s="368"/>
      <c r="I11" s="368"/>
      <c r="J11" s="368"/>
      <c r="K11" s="249"/>
    </row>
    <row r="12" spans="2:11" ht="12.75" customHeight="1" x14ac:dyDescent="0.25">
      <c r="B12" s="252"/>
      <c r="C12" s="253"/>
      <c r="D12" s="253"/>
      <c r="E12" s="253"/>
      <c r="F12" s="253"/>
      <c r="G12" s="253"/>
      <c r="H12" s="253"/>
      <c r="I12" s="253"/>
      <c r="J12" s="253"/>
      <c r="K12" s="249"/>
    </row>
    <row r="13" spans="2:11" ht="15" customHeight="1" x14ac:dyDescent="0.25">
      <c r="B13" s="252"/>
      <c r="C13" s="253"/>
      <c r="D13" s="368" t="s">
        <v>322</v>
      </c>
      <c r="E13" s="368"/>
      <c r="F13" s="368"/>
      <c r="G13" s="368"/>
      <c r="H13" s="368"/>
      <c r="I13" s="368"/>
      <c r="J13" s="368"/>
      <c r="K13" s="249"/>
    </row>
    <row r="14" spans="2:11" ht="15" customHeight="1" x14ac:dyDescent="0.25">
      <c r="B14" s="252"/>
      <c r="C14" s="253"/>
      <c r="D14" s="368" t="s">
        <v>323</v>
      </c>
      <c r="E14" s="368"/>
      <c r="F14" s="368"/>
      <c r="G14" s="368"/>
      <c r="H14" s="368"/>
      <c r="I14" s="368"/>
      <c r="J14" s="368"/>
      <c r="K14" s="249"/>
    </row>
    <row r="15" spans="2:11" ht="15" customHeight="1" x14ac:dyDescent="0.25">
      <c r="B15" s="252"/>
      <c r="C15" s="253"/>
      <c r="D15" s="368" t="s">
        <v>324</v>
      </c>
      <c r="E15" s="368"/>
      <c r="F15" s="368"/>
      <c r="G15" s="368"/>
      <c r="H15" s="368"/>
      <c r="I15" s="368"/>
      <c r="J15" s="368"/>
      <c r="K15" s="249"/>
    </row>
    <row r="16" spans="2:11" ht="15" customHeight="1" x14ac:dyDescent="0.25">
      <c r="B16" s="252"/>
      <c r="C16" s="253"/>
      <c r="D16" s="253"/>
      <c r="E16" s="254" t="s">
        <v>83</v>
      </c>
      <c r="F16" s="368" t="s">
        <v>325</v>
      </c>
      <c r="G16" s="368"/>
      <c r="H16" s="368"/>
      <c r="I16" s="368"/>
      <c r="J16" s="368"/>
      <c r="K16" s="249"/>
    </row>
    <row r="17" spans="2:11" ht="15" customHeight="1" x14ac:dyDescent="0.25">
      <c r="B17" s="252"/>
      <c r="C17" s="253"/>
      <c r="D17" s="253"/>
      <c r="E17" s="254" t="s">
        <v>326</v>
      </c>
      <c r="F17" s="368" t="s">
        <v>327</v>
      </c>
      <c r="G17" s="368"/>
      <c r="H17" s="368"/>
      <c r="I17" s="368"/>
      <c r="J17" s="368"/>
      <c r="K17" s="249"/>
    </row>
    <row r="18" spans="2:11" ht="15" customHeight="1" x14ac:dyDescent="0.25">
      <c r="B18" s="252"/>
      <c r="C18" s="253"/>
      <c r="D18" s="253"/>
      <c r="E18" s="254" t="s">
        <v>328</v>
      </c>
      <c r="F18" s="368" t="s">
        <v>329</v>
      </c>
      <c r="G18" s="368"/>
      <c r="H18" s="368"/>
      <c r="I18" s="368"/>
      <c r="J18" s="368"/>
      <c r="K18" s="249"/>
    </row>
    <row r="19" spans="2:11" ht="15" customHeight="1" x14ac:dyDescent="0.25">
      <c r="B19" s="252"/>
      <c r="C19" s="253"/>
      <c r="D19" s="253"/>
      <c r="E19" s="254" t="s">
        <v>330</v>
      </c>
      <c r="F19" s="368" t="s">
        <v>331</v>
      </c>
      <c r="G19" s="368"/>
      <c r="H19" s="368"/>
      <c r="I19" s="368"/>
      <c r="J19" s="368"/>
      <c r="K19" s="249"/>
    </row>
    <row r="20" spans="2:11" ht="15" customHeight="1" x14ac:dyDescent="0.25">
      <c r="B20" s="252"/>
      <c r="C20" s="253"/>
      <c r="D20" s="253"/>
      <c r="E20" s="254" t="s">
        <v>332</v>
      </c>
      <c r="F20" s="368" t="s">
        <v>333</v>
      </c>
      <c r="G20" s="368"/>
      <c r="H20" s="368"/>
      <c r="I20" s="368"/>
      <c r="J20" s="368"/>
      <c r="K20" s="249"/>
    </row>
    <row r="21" spans="2:11" ht="15" customHeight="1" x14ac:dyDescent="0.25">
      <c r="B21" s="252"/>
      <c r="C21" s="253"/>
      <c r="D21" s="253"/>
      <c r="E21" s="254" t="s">
        <v>334</v>
      </c>
      <c r="F21" s="368" t="s">
        <v>335</v>
      </c>
      <c r="G21" s="368"/>
      <c r="H21" s="368"/>
      <c r="I21" s="368"/>
      <c r="J21" s="368"/>
      <c r="K21" s="249"/>
    </row>
    <row r="22" spans="2:11" ht="12.75" customHeight="1" x14ac:dyDescent="0.25">
      <c r="B22" s="252"/>
      <c r="C22" s="253"/>
      <c r="D22" s="253"/>
      <c r="E22" s="253"/>
      <c r="F22" s="253"/>
      <c r="G22" s="253"/>
      <c r="H22" s="253"/>
      <c r="I22" s="253"/>
      <c r="J22" s="253"/>
      <c r="K22" s="249"/>
    </row>
    <row r="23" spans="2:11" ht="15" customHeight="1" x14ac:dyDescent="0.25">
      <c r="B23" s="252"/>
      <c r="C23" s="368" t="s">
        <v>336</v>
      </c>
      <c r="D23" s="368"/>
      <c r="E23" s="368"/>
      <c r="F23" s="368"/>
      <c r="G23" s="368"/>
      <c r="H23" s="368"/>
      <c r="I23" s="368"/>
      <c r="J23" s="368"/>
      <c r="K23" s="249"/>
    </row>
    <row r="24" spans="2:11" ht="15" customHeight="1" x14ac:dyDescent="0.25">
      <c r="B24" s="252"/>
      <c r="C24" s="368" t="s">
        <v>337</v>
      </c>
      <c r="D24" s="368"/>
      <c r="E24" s="368"/>
      <c r="F24" s="368"/>
      <c r="G24" s="368"/>
      <c r="H24" s="368"/>
      <c r="I24" s="368"/>
      <c r="J24" s="368"/>
      <c r="K24" s="249"/>
    </row>
    <row r="25" spans="2:11" ht="15" customHeight="1" x14ac:dyDescent="0.25">
      <c r="B25" s="252"/>
      <c r="C25" s="251"/>
      <c r="D25" s="368" t="s">
        <v>338</v>
      </c>
      <c r="E25" s="368"/>
      <c r="F25" s="368"/>
      <c r="G25" s="368"/>
      <c r="H25" s="368"/>
      <c r="I25" s="368"/>
      <c r="J25" s="368"/>
      <c r="K25" s="249"/>
    </row>
    <row r="26" spans="2:11" ht="15" customHeight="1" x14ac:dyDescent="0.25">
      <c r="B26" s="252"/>
      <c r="C26" s="253"/>
      <c r="D26" s="368" t="s">
        <v>339</v>
      </c>
      <c r="E26" s="368"/>
      <c r="F26" s="368"/>
      <c r="G26" s="368"/>
      <c r="H26" s="368"/>
      <c r="I26" s="368"/>
      <c r="J26" s="368"/>
      <c r="K26" s="249"/>
    </row>
    <row r="27" spans="2:11" ht="12.75" customHeight="1" x14ac:dyDescent="0.25">
      <c r="B27" s="252"/>
      <c r="C27" s="253"/>
      <c r="D27" s="253"/>
      <c r="E27" s="253"/>
      <c r="F27" s="253"/>
      <c r="G27" s="253"/>
      <c r="H27" s="253"/>
      <c r="I27" s="253"/>
      <c r="J27" s="253"/>
      <c r="K27" s="249"/>
    </row>
    <row r="28" spans="2:11" ht="15" customHeight="1" x14ac:dyDescent="0.25">
      <c r="B28" s="252"/>
      <c r="C28" s="253"/>
      <c r="D28" s="368" t="s">
        <v>340</v>
      </c>
      <c r="E28" s="368"/>
      <c r="F28" s="368"/>
      <c r="G28" s="368"/>
      <c r="H28" s="368"/>
      <c r="I28" s="368"/>
      <c r="J28" s="368"/>
      <c r="K28" s="249"/>
    </row>
    <row r="29" spans="2:11" ht="15" customHeight="1" x14ac:dyDescent="0.25">
      <c r="B29" s="252"/>
      <c r="C29" s="253"/>
      <c r="D29" s="368" t="s">
        <v>341</v>
      </c>
      <c r="E29" s="368"/>
      <c r="F29" s="368"/>
      <c r="G29" s="368"/>
      <c r="H29" s="368"/>
      <c r="I29" s="368"/>
      <c r="J29" s="368"/>
      <c r="K29" s="249"/>
    </row>
    <row r="30" spans="2:11" ht="12.75" customHeight="1" x14ac:dyDescent="0.25">
      <c r="B30" s="252"/>
      <c r="C30" s="253"/>
      <c r="D30" s="253"/>
      <c r="E30" s="253"/>
      <c r="F30" s="253"/>
      <c r="G30" s="253"/>
      <c r="H30" s="253"/>
      <c r="I30" s="253"/>
      <c r="J30" s="253"/>
      <c r="K30" s="249"/>
    </row>
    <row r="31" spans="2:11" ht="15" customHeight="1" x14ac:dyDescent="0.25">
      <c r="B31" s="252"/>
      <c r="C31" s="253"/>
      <c r="D31" s="368" t="s">
        <v>342</v>
      </c>
      <c r="E31" s="368"/>
      <c r="F31" s="368"/>
      <c r="G31" s="368"/>
      <c r="H31" s="368"/>
      <c r="I31" s="368"/>
      <c r="J31" s="368"/>
      <c r="K31" s="249"/>
    </row>
    <row r="32" spans="2:11" ht="15" customHeight="1" x14ac:dyDescent="0.25">
      <c r="B32" s="252"/>
      <c r="C32" s="253"/>
      <c r="D32" s="368" t="s">
        <v>343</v>
      </c>
      <c r="E32" s="368"/>
      <c r="F32" s="368"/>
      <c r="G32" s="368"/>
      <c r="H32" s="368"/>
      <c r="I32" s="368"/>
      <c r="J32" s="368"/>
      <c r="K32" s="249"/>
    </row>
    <row r="33" spans="2:11" ht="15" customHeight="1" x14ac:dyDescent="0.25">
      <c r="B33" s="252"/>
      <c r="C33" s="253"/>
      <c r="D33" s="368" t="s">
        <v>344</v>
      </c>
      <c r="E33" s="368"/>
      <c r="F33" s="368"/>
      <c r="G33" s="368"/>
      <c r="H33" s="368"/>
      <c r="I33" s="368"/>
      <c r="J33" s="368"/>
      <c r="K33" s="249"/>
    </row>
    <row r="34" spans="2:11" ht="15" customHeight="1" x14ac:dyDescent="0.25">
      <c r="B34" s="252"/>
      <c r="C34" s="253"/>
      <c r="D34" s="251"/>
      <c r="E34" s="255" t="s">
        <v>102</v>
      </c>
      <c r="F34" s="251"/>
      <c r="G34" s="368" t="s">
        <v>345</v>
      </c>
      <c r="H34" s="368"/>
      <c r="I34" s="368"/>
      <c r="J34" s="368"/>
      <c r="K34" s="249"/>
    </row>
    <row r="35" spans="2:11" ht="30.75" customHeight="1" x14ac:dyDescent="0.25">
      <c r="B35" s="252"/>
      <c r="C35" s="253"/>
      <c r="D35" s="251"/>
      <c r="E35" s="255" t="s">
        <v>346</v>
      </c>
      <c r="F35" s="251"/>
      <c r="G35" s="368" t="s">
        <v>347</v>
      </c>
      <c r="H35" s="368"/>
      <c r="I35" s="368"/>
      <c r="J35" s="368"/>
      <c r="K35" s="249"/>
    </row>
    <row r="36" spans="2:11" ht="15" customHeight="1" x14ac:dyDescent="0.25">
      <c r="B36" s="252"/>
      <c r="C36" s="253"/>
      <c r="D36" s="251"/>
      <c r="E36" s="255" t="s">
        <v>59</v>
      </c>
      <c r="F36" s="251"/>
      <c r="G36" s="368" t="s">
        <v>348</v>
      </c>
      <c r="H36" s="368"/>
      <c r="I36" s="368"/>
      <c r="J36" s="368"/>
      <c r="K36" s="249"/>
    </row>
    <row r="37" spans="2:11" ht="15" customHeight="1" x14ac:dyDescent="0.25">
      <c r="B37" s="252"/>
      <c r="C37" s="253"/>
      <c r="D37" s="251"/>
      <c r="E37" s="255" t="s">
        <v>103</v>
      </c>
      <c r="F37" s="251"/>
      <c r="G37" s="368" t="s">
        <v>349</v>
      </c>
      <c r="H37" s="368"/>
      <c r="I37" s="368"/>
      <c r="J37" s="368"/>
      <c r="K37" s="249"/>
    </row>
    <row r="38" spans="2:11" ht="15" customHeight="1" x14ac:dyDescent="0.25">
      <c r="B38" s="252"/>
      <c r="C38" s="253"/>
      <c r="D38" s="251"/>
      <c r="E38" s="255" t="s">
        <v>104</v>
      </c>
      <c r="F38" s="251"/>
      <c r="G38" s="368" t="s">
        <v>350</v>
      </c>
      <c r="H38" s="368"/>
      <c r="I38" s="368"/>
      <c r="J38" s="368"/>
      <c r="K38" s="249"/>
    </row>
    <row r="39" spans="2:11" ht="15" customHeight="1" x14ac:dyDescent="0.25">
      <c r="B39" s="252"/>
      <c r="C39" s="253"/>
      <c r="D39" s="251"/>
      <c r="E39" s="255" t="s">
        <v>105</v>
      </c>
      <c r="F39" s="251"/>
      <c r="G39" s="368" t="s">
        <v>351</v>
      </c>
      <c r="H39" s="368"/>
      <c r="I39" s="368"/>
      <c r="J39" s="368"/>
      <c r="K39" s="249"/>
    </row>
    <row r="40" spans="2:11" ht="15" customHeight="1" x14ac:dyDescent="0.25">
      <c r="B40" s="252"/>
      <c r="C40" s="253"/>
      <c r="D40" s="251"/>
      <c r="E40" s="255" t="s">
        <v>352</v>
      </c>
      <c r="F40" s="251"/>
      <c r="G40" s="368" t="s">
        <v>353</v>
      </c>
      <c r="H40" s="368"/>
      <c r="I40" s="368"/>
      <c r="J40" s="368"/>
      <c r="K40" s="249"/>
    </row>
    <row r="41" spans="2:11" ht="15" customHeight="1" x14ac:dyDescent="0.25">
      <c r="B41" s="252"/>
      <c r="C41" s="253"/>
      <c r="D41" s="251"/>
      <c r="E41" s="255"/>
      <c r="F41" s="251"/>
      <c r="G41" s="368" t="s">
        <v>354</v>
      </c>
      <c r="H41" s="368"/>
      <c r="I41" s="368"/>
      <c r="J41" s="368"/>
      <c r="K41" s="249"/>
    </row>
    <row r="42" spans="2:11" ht="15" customHeight="1" x14ac:dyDescent="0.25">
      <c r="B42" s="252"/>
      <c r="C42" s="253"/>
      <c r="D42" s="251"/>
      <c r="E42" s="255" t="s">
        <v>355</v>
      </c>
      <c r="F42" s="251"/>
      <c r="G42" s="368" t="s">
        <v>356</v>
      </c>
      <c r="H42" s="368"/>
      <c r="I42" s="368"/>
      <c r="J42" s="368"/>
      <c r="K42" s="249"/>
    </row>
    <row r="43" spans="2:11" ht="15" customHeight="1" x14ac:dyDescent="0.25">
      <c r="B43" s="252"/>
      <c r="C43" s="253"/>
      <c r="D43" s="251"/>
      <c r="E43" s="255" t="s">
        <v>107</v>
      </c>
      <c r="F43" s="251"/>
      <c r="G43" s="368" t="s">
        <v>357</v>
      </c>
      <c r="H43" s="368"/>
      <c r="I43" s="368"/>
      <c r="J43" s="368"/>
      <c r="K43" s="249"/>
    </row>
    <row r="44" spans="2:11" ht="12.75" customHeight="1" x14ac:dyDescent="0.25">
      <c r="B44" s="252"/>
      <c r="C44" s="253"/>
      <c r="D44" s="251"/>
      <c r="E44" s="251"/>
      <c r="F44" s="251"/>
      <c r="G44" s="251"/>
      <c r="H44" s="251"/>
      <c r="I44" s="251"/>
      <c r="J44" s="251"/>
      <c r="K44" s="249"/>
    </row>
    <row r="45" spans="2:11" ht="15" customHeight="1" x14ac:dyDescent="0.25">
      <c r="B45" s="252"/>
      <c r="C45" s="253"/>
      <c r="D45" s="368" t="s">
        <v>358</v>
      </c>
      <c r="E45" s="368"/>
      <c r="F45" s="368"/>
      <c r="G45" s="368"/>
      <c r="H45" s="368"/>
      <c r="I45" s="368"/>
      <c r="J45" s="368"/>
      <c r="K45" s="249"/>
    </row>
    <row r="46" spans="2:11" ht="15" customHeight="1" x14ac:dyDescent="0.25">
      <c r="B46" s="252"/>
      <c r="C46" s="253"/>
      <c r="D46" s="253"/>
      <c r="E46" s="368" t="s">
        <v>359</v>
      </c>
      <c r="F46" s="368"/>
      <c r="G46" s="368"/>
      <c r="H46" s="368"/>
      <c r="I46" s="368"/>
      <c r="J46" s="368"/>
      <c r="K46" s="249"/>
    </row>
    <row r="47" spans="2:11" ht="15" customHeight="1" x14ac:dyDescent="0.25">
      <c r="B47" s="252"/>
      <c r="C47" s="253"/>
      <c r="D47" s="253"/>
      <c r="E47" s="368" t="s">
        <v>360</v>
      </c>
      <c r="F47" s="368"/>
      <c r="G47" s="368"/>
      <c r="H47" s="368"/>
      <c r="I47" s="368"/>
      <c r="J47" s="368"/>
      <c r="K47" s="249"/>
    </row>
    <row r="48" spans="2:11" ht="15" customHeight="1" x14ac:dyDescent="0.25">
      <c r="B48" s="252"/>
      <c r="C48" s="253"/>
      <c r="D48" s="253"/>
      <c r="E48" s="368" t="s">
        <v>361</v>
      </c>
      <c r="F48" s="368"/>
      <c r="G48" s="368"/>
      <c r="H48" s="368"/>
      <c r="I48" s="368"/>
      <c r="J48" s="368"/>
      <c r="K48" s="249"/>
    </row>
    <row r="49" spans="2:11" ht="15" customHeight="1" x14ac:dyDescent="0.25">
      <c r="B49" s="252"/>
      <c r="C49" s="253"/>
      <c r="D49" s="368" t="s">
        <v>362</v>
      </c>
      <c r="E49" s="368"/>
      <c r="F49" s="368"/>
      <c r="G49" s="368"/>
      <c r="H49" s="368"/>
      <c r="I49" s="368"/>
      <c r="J49" s="368"/>
      <c r="K49" s="249"/>
    </row>
    <row r="50" spans="2:11" ht="25.5" customHeight="1" x14ac:dyDescent="0.3">
      <c r="B50" s="248"/>
      <c r="C50" s="367" t="s">
        <v>363</v>
      </c>
      <c r="D50" s="367"/>
      <c r="E50" s="367"/>
      <c r="F50" s="367"/>
      <c r="G50" s="367"/>
      <c r="H50" s="367"/>
      <c r="I50" s="367"/>
      <c r="J50" s="367"/>
      <c r="K50" s="249"/>
    </row>
    <row r="51" spans="2:11" ht="5.25" customHeight="1" x14ac:dyDescent="0.25">
      <c r="B51" s="248"/>
      <c r="C51" s="250"/>
      <c r="D51" s="250"/>
      <c r="E51" s="250"/>
      <c r="F51" s="250"/>
      <c r="G51" s="250"/>
      <c r="H51" s="250"/>
      <c r="I51" s="250"/>
      <c r="J51" s="250"/>
      <c r="K51" s="249"/>
    </row>
    <row r="52" spans="2:11" ht="15" customHeight="1" x14ac:dyDescent="0.25">
      <c r="B52" s="248"/>
      <c r="C52" s="368" t="s">
        <v>364</v>
      </c>
      <c r="D52" s="368"/>
      <c r="E52" s="368"/>
      <c r="F52" s="368"/>
      <c r="G52" s="368"/>
      <c r="H52" s="368"/>
      <c r="I52" s="368"/>
      <c r="J52" s="368"/>
      <c r="K52" s="249"/>
    </row>
    <row r="53" spans="2:11" ht="15" customHeight="1" x14ac:dyDescent="0.25">
      <c r="B53" s="248"/>
      <c r="C53" s="368" t="s">
        <v>365</v>
      </c>
      <c r="D53" s="368"/>
      <c r="E53" s="368"/>
      <c r="F53" s="368"/>
      <c r="G53" s="368"/>
      <c r="H53" s="368"/>
      <c r="I53" s="368"/>
      <c r="J53" s="368"/>
      <c r="K53" s="249"/>
    </row>
    <row r="54" spans="2:11" ht="12.75" customHeight="1" x14ac:dyDescent="0.25">
      <c r="B54" s="248"/>
      <c r="C54" s="251"/>
      <c r="D54" s="251"/>
      <c r="E54" s="251"/>
      <c r="F54" s="251"/>
      <c r="G54" s="251"/>
      <c r="H54" s="251"/>
      <c r="I54" s="251"/>
      <c r="J54" s="251"/>
      <c r="K54" s="249"/>
    </row>
    <row r="55" spans="2:11" ht="15" customHeight="1" x14ac:dyDescent="0.25">
      <c r="B55" s="248"/>
      <c r="C55" s="368" t="s">
        <v>366</v>
      </c>
      <c r="D55" s="368"/>
      <c r="E55" s="368"/>
      <c r="F55" s="368"/>
      <c r="G55" s="368"/>
      <c r="H55" s="368"/>
      <c r="I55" s="368"/>
      <c r="J55" s="368"/>
      <c r="K55" s="249"/>
    </row>
    <row r="56" spans="2:11" ht="15" customHeight="1" x14ac:dyDescent="0.25">
      <c r="B56" s="248"/>
      <c r="C56" s="253"/>
      <c r="D56" s="368" t="s">
        <v>367</v>
      </c>
      <c r="E56" s="368"/>
      <c r="F56" s="368"/>
      <c r="G56" s="368"/>
      <c r="H56" s="368"/>
      <c r="I56" s="368"/>
      <c r="J56" s="368"/>
      <c r="K56" s="249"/>
    </row>
    <row r="57" spans="2:11" ht="15" customHeight="1" x14ac:dyDescent="0.25">
      <c r="B57" s="248"/>
      <c r="C57" s="253"/>
      <c r="D57" s="368" t="s">
        <v>368</v>
      </c>
      <c r="E57" s="368"/>
      <c r="F57" s="368"/>
      <c r="G57" s="368"/>
      <c r="H57" s="368"/>
      <c r="I57" s="368"/>
      <c r="J57" s="368"/>
      <c r="K57" s="249"/>
    </row>
    <row r="58" spans="2:11" ht="15" customHeight="1" x14ac:dyDescent="0.25">
      <c r="B58" s="248"/>
      <c r="C58" s="253"/>
      <c r="D58" s="368" t="s">
        <v>369</v>
      </c>
      <c r="E58" s="368"/>
      <c r="F58" s="368"/>
      <c r="G58" s="368"/>
      <c r="H58" s="368"/>
      <c r="I58" s="368"/>
      <c r="J58" s="368"/>
      <c r="K58" s="249"/>
    </row>
    <row r="59" spans="2:11" ht="15" customHeight="1" x14ac:dyDescent="0.25">
      <c r="B59" s="248"/>
      <c r="C59" s="253"/>
      <c r="D59" s="368" t="s">
        <v>370</v>
      </c>
      <c r="E59" s="368"/>
      <c r="F59" s="368"/>
      <c r="G59" s="368"/>
      <c r="H59" s="368"/>
      <c r="I59" s="368"/>
      <c r="J59" s="368"/>
      <c r="K59" s="249"/>
    </row>
    <row r="60" spans="2:11" ht="15" customHeight="1" x14ac:dyDescent="0.25">
      <c r="B60" s="248"/>
      <c r="C60" s="253"/>
      <c r="D60" s="369" t="s">
        <v>371</v>
      </c>
      <c r="E60" s="369"/>
      <c r="F60" s="369"/>
      <c r="G60" s="369"/>
      <c r="H60" s="369"/>
      <c r="I60" s="369"/>
      <c r="J60" s="369"/>
      <c r="K60" s="249"/>
    </row>
    <row r="61" spans="2:11" ht="15" customHeight="1" x14ac:dyDescent="0.25">
      <c r="B61" s="248"/>
      <c r="C61" s="253"/>
      <c r="D61" s="368" t="s">
        <v>372</v>
      </c>
      <c r="E61" s="368"/>
      <c r="F61" s="368"/>
      <c r="G61" s="368"/>
      <c r="H61" s="368"/>
      <c r="I61" s="368"/>
      <c r="J61" s="368"/>
      <c r="K61" s="249"/>
    </row>
    <row r="62" spans="2:11" ht="12.75" customHeight="1" x14ac:dyDescent="0.25">
      <c r="B62" s="248"/>
      <c r="C62" s="253"/>
      <c r="D62" s="253"/>
      <c r="E62" s="256"/>
      <c r="F62" s="253"/>
      <c r="G62" s="253"/>
      <c r="H62" s="253"/>
      <c r="I62" s="253"/>
      <c r="J62" s="253"/>
      <c r="K62" s="249"/>
    </row>
    <row r="63" spans="2:11" ht="15" customHeight="1" x14ac:dyDescent="0.25">
      <c r="B63" s="248"/>
      <c r="C63" s="253"/>
      <c r="D63" s="368" t="s">
        <v>373</v>
      </c>
      <c r="E63" s="368"/>
      <c r="F63" s="368"/>
      <c r="G63" s="368"/>
      <c r="H63" s="368"/>
      <c r="I63" s="368"/>
      <c r="J63" s="368"/>
      <c r="K63" s="249"/>
    </row>
    <row r="64" spans="2:11" ht="15" customHeight="1" x14ac:dyDescent="0.25">
      <c r="B64" s="248"/>
      <c r="C64" s="253"/>
      <c r="D64" s="369" t="s">
        <v>374</v>
      </c>
      <c r="E64" s="369"/>
      <c r="F64" s="369"/>
      <c r="G64" s="369"/>
      <c r="H64" s="369"/>
      <c r="I64" s="369"/>
      <c r="J64" s="369"/>
      <c r="K64" s="249"/>
    </row>
    <row r="65" spans="2:11" ht="15" customHeight="1" x14ac:dyDescent="0.25">
      <c r="B65" s="248"/>
      <c r="C65" s="253"/>
      <c r="D65" s="368" t="s">
        <v>375</v>
      </c>
      <c r="E65" s="368"/>
      <c r="F65" s="368"/>
      <c r="G65" s="368"/>
      <c r="H65" s="368"/>
      <c r="I65" s="368"/>
      <c r="J65" s="368"/>
      <c r="K65" s="249"/>
    </row>
    <row r="66" spans="2:11" ht="15" customHeight="1" x14ac:dyDescent="0.25">
      <c r="B66" s="248"/>
      <c r="C66" s="253"/>
      <c r="D66" s="368" t="s">
        <v>376</v>
      </c>
      <c r="E66" s="368"/>
      <c r="F66" s="368"/>
      <c r="G66" s="368"/>
      <c r="H66" s="368"/>
      <c r="I66" s="368"/>
      <c r="J66" s="368"/>
      <c r="K66" s="249"/>
    </row>
    <row r="67" spans="2:11" ht="15" customHeight="1" x14ac:dyDescent="0.25">
      <c r="B67" s="248"/>
      <c r="C67" s="253"/>
      <c r="D67" s="368" t="s">
        <v>377</v>
      </c>
      <c r="E67" s="368"/>
      <c r="F67" s="368"/>
      <c r="G67" s="368"/>
      <c r="H67" s="368"/>
      <c r="I67" s="368"/>
      <c r="J67" s="368"/>
      <c r="K67" s="249"/>
    </row>
    <row r="68" spans="2:11" ht="15" customHeight="1" x14ac:dyDescent="0.25">
      <c r="B68" s="248"/>
      <c r="C68" s="253"/>
      <c r="D68" s="368" t="s">
        <v>378</v>
      </c>
      <c r="E68" s="368"/>
      <c r="F68" s="368"/>
      <c r="G68" s="368"/>
      <c r="H68" s="368"/>
      <c r="I68" s="368"/>
      <c r="J68" s="368"/>
      <c r="K68" s="249"/>
    </row>
    <row r="69" spans="2:11" ht="12.75" customHeight="1" x14ac:dyDescent="0.25">
      <c r="B69" s="257"/>
      <c r="C69" s="258"/>
      <c r="D69" s="258"/>
      <c r="E69" s="258"/>
      <c r="F69" s="258"/>
      <c r="G69" s="258"/>
      <c r="H69" s="258"/>
      <c r="I69" s="258"/>
      <c r="J69" s="258"/>
      <c r="K69" s="259"/>
    </row>
    <row r="70" spans="2:11" ht="18.75" customHeight="1" x14ac:dyDescent="0.25">
      <c r="B70" s="260"/>
      <c r="C70" s="260"/>
      <c r="D70" s="260"/>
      <c r="E70" s="260"/>
      <c r="F70" s="260"/>
      <c r="G70" s="260"/>
      <c r="H70" s="260"/>
      <c r="I70" s="260"/>
      <c r="J70" s="260"/>
      <c r="K70" s="261"/>
    </row>
    <row r="71" spans="2:11" ht="18.75" customHeight="1" x14ac:dyDescent="0.25">
      <c r="B71" s="261"/>
      <c r="C71" s="261"/>
      <c r="D71" s="261"/>
      <c r="E71" s="261"/>
      <c r="F71" s="261"/>
      <c r="G71" s="261"/>
      <c r="H71" s="261"/>
      <c r="I71" s="261"/>
      <c r="J71" s="261"/>
      <c r="K71" s="261"/>
    </row>
    <row r="72" spans="2:11" ht="7.5" customHeight="1" x14ac:dyDescent="0.25">
      <c r="B72" s="262"/>
      <c r="C72" s="263"/>
      <c r="D72" s="263"/>
      <c r="E72" s="263"/>
      <c r="F72" s="263"/>
      <c r="G72" s="263"/>
      <c r="H72" s="263"/>
      <c r="I72" s="263"/>
      <c r="J72" s="263"/>
      <c r="K72" s="264"/>
    </row>
    <row r="73" spans="2:11" ht="45" customHeight="1" x14ac:dyDescent="0.25">
      <c r="B73" s="265"/>
      <c r="C73" s="370" t="s">
        <v>314</v>
      </c>
      <c r="D73" s="370"/>
      <c r="E73" s="370"/>
      <c r="F73" s="370"/>
      <c r="G73" s="370"/>
      <c r="H73" s="370"/>
      <c r="I73" s="370"/>
      <c r="J73" s="370"/>
      <c r="K73" s="266"/>
    </row>
    <row r="74" spans="2:11" ht="17.25" customHeight="1" x14ac:dyDescent="0.25">
      <c r="B74" s="265"/>
      <c r="C74" s="267" t="s">
        <v>379</v>
      </c>
      <c r="D74" s="267"/>
      <c r="E74" s="267"/>
      <c r="F74" s="267" t="s">
        <v>380</v>
      </c>
      <c r="G74" s="268"/>
      <c r="H74" s="267" t="s">
        <v>103</v>
      </c>
      <c r="I74" s="267" t="s">
        <v>63</v>
      </c>
      <c r="J74" s="267" t="s">
        <v>381</v>
      </c>
      <c r="K74" s="266"/>
    </row>
    <row r="75" spans="2:11" ht="17.25" customHeight="1" x14ac:dyDescent="0.25">
      <c r="B75" s="265"/>
      <c r="C75" s="269" t="s">
        <v>382</v>
      </c>
      <c r="D75" s="269"/>
      <c r="E75" s="269"/>
      <c r="F75" s="270" t="s">
        <v>383</v>
      </c>
      <c r="G75" s="271"/>
      <c r="H75" s="269"/>
      <c r="I75" s="269"/>
      <c r="J75" s="269" t="s">
        <v>384</v>
      </c>
      <c r="K75" s="266"/>
    </row>
    <row r="76" spans="2:11" ht="5.25" customHeight="1" x14ac:dyDescent="0.25">
      <c r="B76" s="265"/>
      <c r="C76" s="272"/>
      <c r="D76" s="272"/>
      <c r="E76" s="272"/>
      <c r="F76" s="272"/>
      <c r="G76" s="273"/>
      <c r="H76" s="272"/>
      <c r="I76" s="272"/>
      <c r="J76" s="272"/>
      <c r="K76" s="266"/>
    </row>
    <row r="77" spans="2:11" ht="15" customHeight="1" x14ac:dyDescent="0.25">
      <c r="B77" s="265"/>
      <c r="C77" s="255" t="s">
        <v>59</v>
      </c>
      <c r="D77" s="272"/>
      <c r="E77" s="272"/>
      <c r="F77" s="274" t="s">
        <v>385</v>
      </c>
      <c r="G77" s="273"/>
      <c r="H77" s="255" t="s">
        <v>386</v>
      </c>
      <c r="I77" s="255" t="s">
        <v>387</v>
      </c>
      <c r="J77" s="255">
        <v>20</v>
      </c>
      <c r="K77" s="266"/>
    </row>
    <row r="78" spans="2:11" ht="15" customHeight="1" x14ac:dyDescent="0.25">
      <c r="B78" s="265"/>
      <c r="C78" s="255" t="s">
        <v>388</v>
      </c>
      <c r="D78" s="255"/>
      <c r="E78" s="255"/>
      <c r="F78" s="274" t="s">
        <v>385</v>
      </c>
      <c r="G78" s="273"/>
      <c r="H78" s="255" t="s">
        <v>389</v>
      </c>
      <c r="I78" s="255" t="s">
        <v>387</v>
      </c>
      <c r="J78" s="255">
        <v>120</v>
      </c>
      <c r="K78" s="266"/>
    </row>
    <row r="79" spans="2:11" ht="15" customHeight="1" x14ac:dyDescent="0.25">
      <c r="B79" s="275"/>
      <c r="C79" s="255" t="s">
        <v>390</v>
      </c>
      <c r="D79" s="255"/>
      <c r="E79" s="255"/>
      <c r="F79" s="274" t="s">
        <v>391</v>
      </c>
      <c r="G79" s="273"/>
      <c r="H79" s="255" t="s">
        <v>392</v>
      </c>
      <c r="I79" s="255" t="s">
        <v>387</v>
      </c>
      <c r="J79" s="255">
        <v>50</v>
      </c>
      <c r="K79" s="266"/>
    </row>
    <row r="80" spans="2:11" ht="15" customHeight="1" x14ac:dyDescent="0.25">
      <c r="B80" s="275"/>
      <c r="C80" s="255" t="s">
        <v>393</v>
      </c>
      <c r="D80" s="255"/>
      <c r="E80" s="255"/>
      <c r="F80" s="274" t="s">
        <v>385</v>
      </c>
      <c r="G80" s="273"/>
      <c r="H80" s="255" t="s">
        <v>394</v>
      </c>
      <c r="I80" s="255" t="s">
        <v>395</v>
      </c>
      <c r="J80" s="255"/>
      <c r="K80" s="266"/>
    </row>
    <row r="81" spans="2:11" ht="15" customHeight="1" x14ac:dyDescent="0.25">
      <c r="B81" s="275"/>
      <c r="C81" s="276" t="s">
        <v>396</v>
      </c>
      <c r="D81" s="276"/>
      <c r="E81" s="276"/>
      <c r="F81" s="277" t="s">
        <v>391</v>
      </c>
      <c r="G81" s="276"/>
      <c r="H81" s="276" t="s">
        <v>397</v>
      </c>
      <c r="I81" s="276" t="s">
        <v>387</v>
      </c>
      <c r="J81" s="276">
        <v>15</v>
      </c>
      <c r="K81" s="266"/>
    </row>
    <row r="82" spans="2:11" ht="15" customHeight="1" x14ac:dyDescent="0.25">
      <c r="B82" s="275"/>
      <c r="C82" s="276" t="s">
        <v>398</v>
      </c>
      <c r="D82" s="276"/>
      <c r="E82" s="276"/>
      <c r="F82" s="277" t="s">
        <v>391</v>
      </c>
      <c r="G82" s="276"/>
      <c r="H82" s="276" t="s">
        <v>399</v>
      </c>
      <c r="I82" s="276" t="s">
        <v>387</v>
      </c>
      <c r="J82" s="276">
        <v>15</v>
      </c>
      <c r="K82" s="266"/>
    </row>
    <row r="83" spans="2:11" ht="15" customHeight="1" x14ac:dyDescent="0.25">
      <c r="B83" s="275"/>
      <c r="C83" s="276" t="s">
        <v>400</v>
      </c>
      <c r="D83" s="276"/>
      <c r="E83" s="276"/>
      <c r="F83" s="277" t="s">
        <v>391</v>
      </c>
      <c r="G83" s="276"/>
      <c r="H83" s="276" t="s">
        <v>401</v>
      </c>
      <c r="I83" s="276" t="s">
        <v>387</v>
      </c>
      <c r="J83" s="276">
        <v>20</v>
      </c>
      <c r="K83" s="266"/>
    </row>
    <row r="84" spans="2:11" ht="15" customHeight="1" x14ac:dyDescent="0.25">
      <c r="B84" s="275"/>
      <c r="C84" s="276" t="s">
        <v>402</v>
      </c>
      <c r="D84" s="276"/>
      <c r="E84" s="276"/>
      <c r="F84" s="277" t="s">
        <v>391</v>
      </c>
      <c r="G84" s="276"/>
      <c r="H84" s="276" t="s">
        <v>403</v>
      </c>
      <c r="I84" s="276" t="s">
        <v>387</v>
      </c>
      <c r="J84" s="276">
        <v>20</v>
      </c>
      <c r="K84" s="266"/>
    </row>
    <row r="85" spans="2:11" ht="15" customHeight="1" x14ac:dyDescent="0.25">
      <c r="B85" s="275"/>
      <c r="C85" s="255" t="s">
        <v>404</v>
      </c>
      <c r="D85" s="255"/>
      <c r="E85" s="255"/>
      <c r="F85" s="274" t="s">
        <v>391</v>
      </c>
      <c r="G85" s="273"/>
      <c r="H85" s="255" t="s">
        <v>405</v>
      </c>
      <c r="I85" s="255" t="s">
        <v>387</v>
      </c>
      <c r="J85" s="255">
        <v>50</v>
      </c>
      <c r="K85" s="266"/>
    </row>
    <row r="86" spans="2:11" ht="15" customHeight="1" x14ac:dyDescent="0.25">
      <c r="B86" s="275"/>
      <c r="C86" s="255" t="s">
        <v>406</v>
      </c>
      <c r="D86" s="255"/>
      <c r="E86" s="255"/>
      <c r="F86" s="274" t="s">
        <v>391</v>
      </c>
      <c r="G86" s="273"/>
      <c r="H86" s="255" t="s">
        <v>407</v>
      </c>
      <c r="I86" s="255" t="s">
        <v>387</v>
      </c>
      <c r="J86" s="255">
        <v>20</v>
      </c>
      <c r="K86" s="266"/>
    </row>
    <row r="87" spans="2:11" ht="15" customHeight="1" x14ac:dyDescent="0.25">
      <c r="B87" s="275"/>
      <c r="C87" s="255" t="s">
        <v>408</v>
      </c>
      <c r="D87" s="255"/>
      <c r="E87" s="255"/>
      <c r="F87" s="274" t="s">
        <v>391</v>
      </c>
      <c r="G87" s="273"/>
      <c r="H87" s="255" t="s">
        <v>409</v>
      </c>
      <c r="I87" s="255" t="s">
        <v>387</v>
      </c>
      <c r="J87" s="255">
        <v>20</v>
      </c>
      <c r="K87" s="266"/>
    </row>
    <row r="88" spans="2:11" ht="15" customHeight="1" x14ac:dyDescent="0.25">
      <c r="B88" s="275"/>
      <c r="C88" s="255" t="s">
        <v>410</v>
      </c>
      <c r="D88" s="255"/>
      <c r="E88" s="255"/>
      <c r="F88" s="274" t="s">
        <v>391</v>
      </c>
      <c r="G88" s="273"/>
      <c r="H88" s="255" t="s">
        <v>411</v>
      </c>
      <c r="I88" s="255" t="s">
        <v>387</v>
      </c>
      <c r="J88" s="255">
        <v>50</v>
      </c>
      <c r="K88" s="266"/>
    </row>
    <row r="89" spans="2:11" ht="15" customHeight="1" x14ac:dyDescent="0.25">
      <c r="B89" s="275"/>
      <c r="C89" s="255" t="s">
        <v>412</v>
      </c>
      <c r="D89" s="255"/>
      <c r="E89" s="255"/>
      <c r="F89" s="274" t="s">
        <v>391</v>
      </c>
      <c r="G89" s="273"/>
      <c r="H89" s="255" t="s">
        <v>412</v>
      </c>
      <c r="I89" s="255" t="s">
        <v>387</v>
      </c>
      <c r="J89" s="255">
        <v>50</v>
      </c>
      <c r="K89" s="266"/>
    </row>
    <row r="90" spans="2:11" ht="15" customHeight="1" x14ac:dyDescent="0.25">
      <c r="B90" s="275"/>
      <c r="C90" s="255" t="s">
        <v>108</v>
      </c>
      <c r="D90" s="255"/>
      <c r="E90" s="255"/>
      <c r="F90" s="274" t="s">
        <v>391</v>
      </c>
      <c r="G90" s="273"/>
      <c r="H90" s="255" t="s">
        <v>413</v>
      </c>
      <c r="I90" s="255" t="s">
        <v>387</v>
      </c>
      <c r="J90" s="255">
        <v>255</v>
      </c>
      <c r="K90" s="266"/>
    </row>
    <row r="91" spans="2:11" ht="15" customHeight="1" x14ac:dyDescent="0.25">
      <c r="B91" s="275"/>
      <c r="C91" s="255" t="s">
        <v>414</v>
      </c>
      <c r="D91" s="255"/>
      <c r="E91" s="255"/>
      <c r="F91" s="274" t="s">
        <v>385</v>
      </c>
      <c r="G91" s="273"/>
      <c r="H91" s="255" t="s">
        <v>415</v>
      </c>
      <c r="I91" s="255" t="s">
        <v>416</v>
      </c>
      <c r="J91" s="255"/>
      <c r="K91" s="266"/>
    </row>
    <row r="92" spans="2:11" ht="15" customHeight="1" x14ac:dyDescent="0.25">
      <c r="B92" s="275"/>
      <c r="C92" s="255" t="s">
        <v>417</v>
      </c>
      <c r="D92" s="255"/>
      <c r="E92" s="255"/>
      <c r="F92" s="274" t="s">
        <v>385</v>
      </c>
      <c r="G92" s="273"/>
      <c r="H92" s="255" t="s">
        <v>418</v>
      </c>
      <c r="I92" s="255" t="s">
        <v>419</v>
      </c>
      <c r="J92" s="255"/>
      <c r="K92" s="266"/>
    </row>
    <row r="93" spans="2:11" ht="15" customHeight="1" x14ac:dyDescent="0.25">
      <c r="B93" s="275"/>
      <c r="C93" s="255" t="s">
        <v>420</v>
      </c>
      <c r="D93" s="255"/>
      <c r="E93" s="255"/>
      <c r="F93" s="274" t="s">
        <v>385</v>
      </c>
      <c r="G93" s="273"/>
      <c r="H93" s="255" t="s">
        <v>420</v>
      </c>
      <c r="I93" s="255" t="s">
        <v>419</v>
      </c>
      <c r="J93" s="255"/>
      <c r="K93" s="266"/>
    </row>
    <row r="94" spans="2:11" ht="15" customHeight="1" x14ac:dyDescent="0.25">
      <c r="B94" s="275"/>
      <c r="C94" s="255" t="s">
        <v>44</v>
      </c>
      <c r="D94" s="255"/>
      <c r="E94" s="255"/>
      <c r="F94" s="274" t="s">
        <v>385</v>
      </c>
      <c r="G94" s="273"/>
      <c r="H94" s="255" t="s">
        <v>421</v>
      </c>
      <c r="I94" s="255" t="s">
        <v>419</v>
      </c>
      <c r="J94" s="255"/>
      <c r="K94" s="266"/>
    </row>
    <row r="95" spans="2:11" ht="15" customHeight="1" x14ac:dyDescent="0.25">
      <c r="B95" s="275"/>
      <c r="C95" s="255" t="s">
        <v>54</v>
      </c>
      <c r="D95" s="255"/>
      <c r="E95" s="255"/>
      <c r="F95" s="274" t="s">
        <v>385</v>
      </c>
      <c r="G95" s="273"/>
      <c r="H95" s="255" t="s">
        <v>422</v>
      </c>
      <c r="I95" s="255" t="s">
        <v>419</v>
      </c>
      <c r="J95" s="255"/>
      <c r="K95" s="266"/>
    </row>
    <row r="96" spans="2:11" ht="15" customHeight="1" x14ac:dyDescent="0.25">
      <c r="B96" s="278"/>
      <c r="C96" s="279"/>
      <c r="D96" s="279"/>
      <c r="E96" s="279"/>
      <c r="F96" s="279"/>
      <c r="G96" s="279"/>
      <c r="H96" s="279"/>
      <c r="I96" s="279"/>
      <c r="J96" s="279"/>
      <c r="K96" s="280"/>
    </row>
    <row r="97" spans="2:11" ht="18.75" customHeight="1" x14ac:dyDescent="0.25">
      <c r="B97" s="281"/>
      <c r="C97" s="282"/>
      <c r="D97" s="282"/>
      <c r="E97" s="282"/>
      <c r="F97" s="282"/>
      <c r="G97" s="282"/>
      <c r="H97" s="282"/>
      <c r="I97" s="282"/>
      <c r="J97" s="282"/>
      <c r="K97" s="281"/>
    </row>
    <row r="98" spans="2:11" ht="18.75" customHeight="1" x14ac:dyDescent="0.25">
      <c r="B98" s="261"/>
      <c r="C98" s="261"/>
      <c r="D98" s="261"/>
      <c r="E98" s="261"/>
      <c r="F98" s="261"/>
      <c r="G98" s="261"/>
      <c r="H98" s="261"/>
      <c r="I98" s="261"/>
      <c r="J98" s="261"/>
      <c r="K98" s="261"/>
    </row>
    <row r="99" spans="2:11" ht="7.5" customHeight="1" x14ac:dyDescent="0.25">
      <c r="B99" s="262"/>
      <c r="C99" s="263"/>
      <c r="D99" s="263"/>
      <c r="E99" s="263"/>
      <c r="F99" s="263"/>
      <c r="G99" s="263"/>
      <c r="H99" s="263"/>
      <c r="I99" s="263"/>
      <c r="J99" s="263"/>
      <c r="K99" s="264"/>
    </row>
    <row r="100" spans="2:11" ht="45" customHeight="1" x14ac:dyDescent="0.25">
      <c r="B100" s="265"/>
      <c r="C100" s="370" t="s">
        <v>423</v>
      </c>
      <c r="D100" s="370"/>
      <c r="E100" s="370"/>
      <c r="F100" s="370"/>
      <c r="G100" s="370"/>
      <c r="H100" s="370"/>
      <c r="I100" s="370"/>
      <c r="J100" s="370"/>
      <c r="K100" s="266"/>
    </row>
    <row r="101" spans="2:11" ht="17.25" customHeight="1" x14ac:dyDescent="0.25">
      <c r="B101" s="265"/>
      <c r="C101" s="267" t="s">
        <v>379</v>
      </c>
      <c r="D101" s="267"/>
      <c r="E101" s="267"/>
      <c r="F101" s="267" t="s">
        <v>380</v>
      </c>
      <c r="G101" s="268"/>
      <c r="H101" s="267" t="s">
        <v>103</v>
      </c>
      <c r="I101" s="267" t="s">
        <v>63</v>
      </c>
      <c r="J101" s="267" t="s">
        <v>381</v>
      </c>
      <c r="K101" s="266"/>
    </row>
    <row r="102" spans="2:11" ht="17.25" customHeight="1" x14ac:dyDescent="0.25">
      <c r="B102" s="265"/>
      <c r="C102" s="269" t="s">
        <v>382</v>
      </c>
      <c r="D102" s="269"/>
      <c r="E102" s="269"/>
      <c r="F102" s="270" t="s">
        <v>383</v>
      </c>
      <c r="G102" s="271"/>
      <c r="H102" s="269"/>
      <c r="I102" s="269"/>
      <c r="J102" s="269" t="s">
        <v>384</v>
      </c>
      <c r="K102" s="266"/>
    </row>
    <row r="103" spans="2:11" ht="5.25" customHeight="1" x14ac:dyDescent="0.25">
      <c r="B103" s="265"/>
      <c r="C103" s="267"/>
      <c r="D103" s="267"/>
      <c r="E103" s="267"/>
      <c r="F103" s="267"/>
      <c r="G103" s="283"/>
      <c r="H103" s="267"/>
      <c r="I103" s="267"/>
      <c r="J103" s="267"/>
      <c r="K103" s="266"/>
    </row>
    <row r="104" spans="2:11" ht="15" customHeight="1" x14ac:dyDescent="0.25">
      <c r="B104" s="265"/>
      <c r="C104" s="255" t="s">
        <v>59</v>
      </c>
      <c r="D104" s="272"/>
      <c r="E104" s="272"/>
      <c r="F104" s="274" t="s">
        <v>385</v>
      </c>
      <c r="G104" s="283"/>
      <c r="H104" s="255" t="s">
        <v>424</v>
      </c>
      <c r="I104" s="255" t="s">
        <v>387</v>
      </c>
      <c r="J104" s="255">
        <v>20</v>
      </c>
      <c r="K104" s="266"/>
    </row>
    <row r="105" spans="2:11" ht="15" customHeight="1" x14ac:dyDescent="0.25">
      <c r="B105" s="265"/>
      <c r="C105" s="255" t="s">
        <v>388</v>
      </c>
      <c r="D105" s="255"/>
      <c r="E105" s="255"/>
      <c r="F105" s="274" t="s">
        <v>385</v>
      </c>
      <c r="G105" s="255"/>
      <c r="H105" s="255" t="s">
        <v>424</v>
      </c>
      <c r="I105" s="255" t="s">
        <v>387</v>
      </c>
      <c r="J105" s="255">
        <v>120</v>
      </c>
      <c r="K105" s="266"/>
    </row>
    <row r="106" spans="2:11" ht="15" customHeight="1" x14ac:dyDescent="0.25">
      <c r="B106" s="275"/>
      <c r="C106" s="255" t="s">
        <v>390</v>
      </c>
      <c r="D106" s="255"/>
      <c r="E106" s="255"/>
      <c r="F106" s="274" t="s">
        <v>391</v>
      </c>
      <c r="G106" s="255"/>
      <c r="H106" s="255" t="s">
        <v>424</v>
      </c>
      <c r="I106" s="255" t="s">
        <v>387</v>
      </c>
      <c r="J106" s="255">
        <v>50</v>
      </c>
      <c r="K106" s="266"/>
    </row>
    <row r="107" spans="2:11" ht="15" customHeight="1" x14ac:dyDescent="0.25">
      <c r="B107" s="275"/>
      <c r="C107" s="255" t="s">
        <v>393</v>
      </c>
      <c r="D107" s="255"/>
      <c r="E107" s="255"/>
      <c r="F107" s="274" t="s">
        <v>385</v>
      </c>
      <c r="G107" s="255"/>
      <c r="H107" s="255" t="s">
        <v>424</v>
      </c>
      <c r="I107" s="255" t="s">
        <v>395</v>
      </c>
      <c r="J107" s="255"/>
      <c r="K107" s="266"/>
    </row>
    <row r="108" spans="2:11" ht="15" customHeight="1" x14ac:dyDescent="0.25">
      <c r="B108" s="275"/>
      <c r="C108" s="255" t="s">
        <v>404</v>
      </c>
      <c r="D108" s="255"/>
      <c r="E108" s="255"/>
      <c r="F108" s="274" t="s">
        <v>391</v>
      </c>
      <c r="G108" s="255"/>
      <c r="H108" s="255" t="s">
        <v>424</v>
      </c>
      <c r="I108" s="255" t="s">
        <v>387</v>
      </c>
      <c r="J108" s="255">
        <v>50</v>
      </c>
      <c r="K108" s="266"/>
    </row>
    <row r="109" spans="2:11" ht="15" customHeight="1" x14ac:dyDescent="0.25">
      <c r="B109" s="275"/>
      <c r="C109" s="255" t="s">
        <v>412</v>
      </c>
      <c r="D109" s="255"/>
      <c r="E109" s="255"/>
      <c r="F109" s="274" t="s">
        <v>391</v>
      </c>
      <c r="G109" s="255"/>
      <c r="H109" s="255" t="s">
        <v>424</v>
      </c>
      <c r="I109" s="255" t="s">
        <v>387</v>
      </c>
      <c r="J109" s="255">
        <v>50</v>
      </c>
      <c r="K109" s="266"/>
    </row>
    <row r="110" spans="2:11" ht="15" customHeight="1" x14ac:dyDescent="0.25">
      <c r="B110" s="275"/>
      <c r="C110" s="255" t="s">
        <v>410</v>
      </c>
      <c r="D110" s="255"/>
      <c r="E110" s="255"/>
      <c r="F110" s="274" t="s">
        <v>391</v>
      </c>
      <c r="G110" s="255"/>
      <c r="H110" s="255" t="s">
        <v>424</v>
      </c>
      <c r="I110" s="255" t="s">
        <v>387</v>
      </c>
      <c r="J110" s="255">
        <v>50</v>
      </c>
      <c r="K110" s="266"/>
    </row>
    <row r="111" spans="2:11" ht="15" customHeight="1" x14ac:dyDescent="0.25">
      <c r="B111" s="275"/>
      <c r="C111" s="255" t="s">
        <v>59</v>
      </c>
      <c r="D111" s="255"/>
      <c r="E111" s="255"/>
      <c r="F111" s="274" t="s">
        <v>385</v>
      </c>
      <c r="G111" s="255"/>
      <c r="H111" s="255" t="s">
        <v>425</v>
      </c>
      <c r="I111" s="255" t="s">
        <v>387</v>
      </c>
      <c r="J111" s="255">
        <v>20</v>
      </c>
      <c r="K111" s="266"/>
    </row>
    <row r="112" spans="2:11" ht="15" customHeight="1" x14ac:dyDescent="0.25">
      <c r="B112" s="275"/>
      <c r="C112" s="255" t="s">
        <v>426</v>
      </c>
      <c r="D112" s="255"/>
      <c r="E112" s="255"/>
      <c r="F112" s="274" t="s">
        <v>385</v>
      </c>
      <c r="G112" s="255"/>
      <c r="H112" s="255" t="s">
        <v>427</v>
      </c>
      <c r="I112" s="255" t="s">
        <v>387</v>
      </c>
      <c r="J112" s="255">
        <v>120</v>
      </c>
      <c r="K112" s="266"/>
    </row>
    <row r="113" spans="2:11" ht="15" customHeight="1" x14ac:dyDescent="0.25">
      <c r="B113" s="275"/>
      <c r="C113" s="255" t="s">
        <v>44</v>
      </c>
      <c r="D113" s="255"/>
      <c r="E113" s="255"/>
      <c r="F113" s="274" t="s">
        <v>385</v>
      </c>
      <c r="G113" s="255"/>
      <c r="H113" s="255" t="s">
        <v>428</v>
      </c>
      <c r="I113" s="255" t="s">
        <v>419</v>
      </c>
      <c r="J113" s="255"/>
      <c r="K113" s="266"/>
    </row>
    <row r="114" spans="2:11" ht="15" customHeight="1" x14ac:dyDescent="0.25">
      <c r="B114" s="275"/>
      <c r="C114" s="255" t="s">
        <v>54</v>
      </c>
      <c r="D114" s="255"/>
      <c r="E114" s="255"/>
      <c r="F114" s="274" t="s">
        <v>385</v>
      </c>
      <c r="G114" s="255"/>
      <c r="H114" s="255" t="s">
        <v>429</v>
      </c>
      <c r="I114" s="255" t="s">
        <v>419</v>
      </c>
      <c r="J114" s="255"/>
      <c r="K114" s="266"/>
    </row>
    <row r="115" spans="2:11" ht="15" customHeight="1" x14ac:dyDescent="0.25">
      <c r="B115" s="275"/>
      <c r="C115" s="255" t="s">
        <v>63</v>
      </c>
      <c r="D115" s="255"/>
      <c r="E115" s="255"/>
      <c r="F115" s="274" t="s">
        <v>385</v>
      </c>
      <c r="G115" s="255"/>
      <c r="H115" s="255" t="s">
        <v>430</v>
      </c>
      <c r="I115" s="255" t="s">
        <v>431</v>
      </c>
      <c r="J115" s="255"/>
      <c r="K115" s="266"/>
    </row>
    <row r="116" spans="2:11" ht="15" customHeight="1" x14ac:dyDescent="0.25">
      <c r="B116" s="278"/>
      <c r="C116" s="284"/>
      <c r="D116" s="284"/>
      <c r="E116" s="284"/>
      <c r="F116" s="284"/>
      <c r="G116" s="284"/>
      <c r="H116" s="284"/>
      <c r="I116" s="284"/>
      <c r="J116" s="284"/>
      <c r="K116" s="280"/>
    </row>
    <row r="117" spans="2:11" ht="18.75" customHeight="1" x14ac:dyDescent="0.25">
      <c r="B117" s="285"/>
      <c r="C117" s="251"/>
      <c r="D117" s="251"/>
      <c r="E117" s="251"/>
      <c r="F117" s="286"/>
      <c r="G117" s="251"/>
      <c r="H117" s="251"/>
      <c r="I117" s="251"/>
      <c r="J117" s="251"/>
      <c r="K117" s="285"/>
    </row>
    <row r="118" spans="2:11" ht="18.75" customHeight="1" x14ac:dyDescent="0.25">
      <c r="B118" s="261"/>
      <c r="C118" s="261"/>
      <c r="D118" s="261"/>
      <c r="E118" s="261"/>
      <c r="F118" s="261"/>
      <c r="G118" s="261"/>
      <c r="H118" s="261"/>
      <c r="I118" s="261"/>
      <c r="J118" s="261"/>
      <c r="K118" s="261"/>
    </row>
    <row r="119" spans="2:11" ht="7.5" customHeight="1" x14ac:dyDescent="0.25">
      <c r="B119" s="287"/>
      <c r="C119" s="288"/>
      <c r="D119" s="288"/>
      <c r="E119" s="288"/>
      <c r="F119" s="288"/>
      <c r="G119" s="288"/>
      <c r="H119" s="288"/>
      <c r="I119" s="288"/>
      <c r="J119" s="288"/>
      <c r="K119" s="289"/>
    </row>
    <row r="120" spans="2:11" ht="45" customHeight="1" x14ac:dyDescent="0.25">
      <c r="B120" s="290"/>
      <c r="C120" s="366" t="s">
        <v>432</v>
      </c>
      <c r="D120" s="366"/>
      <c r="E120" s="366"/>
      <c r="F120" s="366"/>
      <c r="G120" s="366"/>
      <c r="H120" s="366"/>
      <c r="I120" s="366"/>
      <c r="J120" s="366"/>
      <c r="K120" s="291"/>
    </row>
    <row r="121" spans="2:11" ht="17.25" customHeight="1" x14ac:dyDescent="0.25">
      <c r="B121" s="292"/>
      <c r="C121" s="267" t="s">
        <v>379</v>
      </c>
      <c r="D121" s="267"/>
      <c r="E121" s="267"/>
      <c r="F121" s="267" t="s">
        <v>380</v>
      </c>
      <c r="G121" s="268"/>
      <c r="H121" s="267" t="s">
        <v>103</v>
      </c>
      <c r="I121" s="267" t="s">
        <v>63</v>
      </c>
      <c r="J121" s="267" t="s">
        <v>381</v>
      </c>
      <c r="K121" s="293"/>
    </row>
    <row r="122" spans="2:11" ht="17.25" customHeight="1" x14ac:dyDescent="0.25">
      <c r="B122" s="292"/>
      <c r="C122" s="269" t="s">
        <v>382</v>
      </c>
      <c r="D122" s="269"/>
      <c r="E122" s="269"/>
      <c r="F122" s="270" t="s">
        <v>383</v>
      </c>
      <c r="G122" s="271"/>
      <c r="H122" s="269"/>
      <c r="I122" s="269"/>
      <c r="J122" s="269" t="s">
        <v>384</v>
      </c>
      <c r="K122" s="293"/>
    </row>
    <row r="123" spans="2:11" ht="5.25" customHeight="1" x14ac:dyDescent="0.25">
      <c r="B123" s="294"/>
      <c r="C123" s="272"/>
      <c r="D123" s="272"/>
      <c r="E123" s="272"/>
      <c r="F123" s="272"/>
      <c r="G123" s="255"/>
      <c r="H123" s="272"/>
      <c r="I123" s="272"/>
      <c r="J123" s="272"/>
      <c r="K123" s="295"/>
    </row>
    <row r="124" spans="2:11" ht="15" customHeight="1" x14ac:dyDescent="0.25">
      <c r="B124" s="294"/>
      <c r="C124" s="255" t="s">
        <v>388</v>
      </c>
      <c r="D124" s="272"/>
      <c r="E124" s="272"/>
      <c r="F124" s="274" t="s">
        <v>385</v>
      </c>
      <c r="G124" s="255"/>
      <c r="H124" s="255" t="s">
        <v>424</v>
      </c>
      <c r="I124" s="255" t="s">
        <v>387</v>
      </c>
      <c r="J124" s="255">
        <v>120</v>
      </c>
      <c r="K124" s="296"/>
    </row>
    <row r="125" spans="2:11" ht="15" customHeight="1" x14ac:dyDescent="0.25">
      <c r="B125" s="294"/>
      <c r="C125" s="255" t="s">
        <v>433</v>
      </c>
      <c r="D125" s="255"/>
      <c r="E125" s="255"/>
      <c r="F125" s="274" t="s">
        <v>385</v>
      </c>
      <c r="G125" s="255"/>
      <c r="H125" s="255" t="s">
        <v>434</v>
      </c>
      <c r="I125" s="255" t="s">
        <v>387</v>
      </c>
      <c r="J125" s="255" t="s">
        <v>435</v>
      </c>
      <c r="K125" s="296"/>
    </row>
    <row r="126" spans="2:11" ht="15" customHeight="1" x14ac:dyDescent="0.25">
      <c r="B126" s="294"/>
      <c r="C126" s="255" t="s">
        <v>334</v>
      </c>
      <c r="D126" s="255"/>
      <c r="E126" s="255"/>
      <c r="F126" s="274" t="s">
        <v>385</v>
      </c>
      <c r="G126" s="255"/>
      <c r="H126" s="255" t="s">
        <v>436</v>
      </c>
      <c r="I126" s="255" t="s">
        <v>387</v>
      </c>
      <c r="J126" s="255" t="s">
        <v>435</v>
      </c>
      <c r="K126" s="296"/>
    </row>
    <row r="127" spans="2:11" ht="15" customHeight="1" x14ac:dyDescent="0.25">
      <c r="B127" s="294"/>
      <c r="C127" s="255" t="s">
        <v>396</v>
      </c>
      <c r="D127" s="255"/>
      <c r="E127" s="255"/>
      <c r="F127" s="274" t="s">
        <v>391</v>
      </c>
      <c r="G127" s="255"/>
      <c r="H127" s="255" t="s">
        <v>397</v>
      </c>
      <c r="I127" s="255" t="s">
        <v>387</v>
      </c>
      <c r="J127" s="255">
        <v>15</v>
      </c>
      <c r="K127" s="296"/>
    </row>
    <row r="128" spans="2:11" ht="15" customHeight="1" x14ac:dyDescent="0.25">
      <c r="B128" s="294"/>
      <c r="C128" s="276" t="s">
        <v>398</v>
      </c>
      <c r="D128" s="276"/>
      <c r="E128" s="276"/>
      <c r="F128" s="277" t="s">
        <v>391</v>
      </c>
      <c r="G128" s="276"/>
      <c r="H128" s="276" t="s">
        <v>399</v>
      </c>
      <c r="I128" s="276" t="s">
        <v>387</v>
      </c>
      <c r="J128" s="276">
        <v>15</v>
      </c>
      <c r="K128" s="296"/>
    </row>
    <row r="129" spans="2:11" ht="15" customHeight="1" x14ac:dyDescent="0.25">
      <c r="B129" s="294"/>
      <c r="C129" s="276" t="s">
        <v>400</v>
      </c>
      <c r="D129" s="276"/>
      <c r="E129" s="276"/>
      <c r="F129" s="277" t="s">
        <v>391</v>
      </c>
      <c r="G129" s="276"/>
      <c r="H129" s="276" t="s">
        <v>401</v>
      </c>
      <c r="I129" s="276" t="s">
        <v>387</v>
      </c>
      <c r="J129" s="276">
        <v>20</v>
      </c>
      <c r="K129" s="296"/>
    </row>
    <row r="130" spans="2:11" ht="15" customHeight="1" x14ac:dyDescent="0.25">
      <c r="B130" s="294"/>
      <c r="C130" s="276" t="s">
        <v>402</v>
      </c>
      <c r="D130" s="276"/>
      <c r="E130" s="276"/>
      <c r="F130" s="277" t="s">
        <v>391</v>
      </c>
      <c r="G130" s="276"/>
      <c r="H130" s="276" t="s">
        <v>403</v>
      </c>
      <c r="I130" s="276" t="s">
        <v>387</v>
      </c>
      <c r="J130" s="276">
        <v>20</v>
      </c>
      <c r="K130" s="296"/>
    </row>
    <row r="131" spans="2:11" ht="15" customHeight="1" x14ac:dyDescent="0.25">
      <c r="B131" s="294"/>
      <c r="C131" s="255" t="s">
        <v>390</v>
      </c>
      <c r="D131" s="255"/>
      <c r="E131" s="255"/>
      <c r="F131" s="274" t="s">
        <v>391</v>
      </c>
      <c r="G131" s="255"/>
      <c r="H131" s="255" t="s">
        <v>424</v>
      </c>
      <c r="I131" s="255" t="s">
        <v>387</v>
      </c>
      <c r="J131" s="255">
        <v>50</v>
      </c>
      <c r="K131" s="296"/>
    </row>
    <row r="132" spans="2:11" ht="15" customHeight="1" x14ac:dyDescent="0.25">
      <c r="B132" s="294"/>
      <c r="C132" s="255" t="s">
        <v>404</v>
      </c>
      <c r="D132" s="255"/>
      <c r="E132" s="255"/>
      <c r="F132" s="274" t="s">
        <v>391</v>
      </c>
      <c r="G132" s="255"/>
      <c r="H132" s="255" t="s">
        <v>424</v>
      </c>
      <c r="I132" s="255" t="s">
        <v>387</v>
      </c>
      <c r="J132" s="255">
        <v>50</v>
      </c>
      <c r="K132" s="296"/>
    </row>
    <row r="133" spans="2:11" ht="15" customHeight="1" x14ac:dyDescent="0.25">
      <c r="B133" s="294"/>
      <c r="C133" s="255" t="s">
        <v>410</v>
      </c>
      <c r="D133" s="255"/>
      <c r="E133" s="255"/>
      <c r="F133" s="274" t="s">
        <v>391</v>
      </c>
      <c r="G133" s="255"/>
      <c r="H133" s="255" t="s">
        <v>424</v>
      </c>
      <c r="I133" s="255" t="s">
        <v>387</v>
      </c>
      <c r="J133" s="255">
        <v>50</v>
      </c>
      <c r="K133" s="296"/>
    </row>
    <row r="134" spans="2:11" ht="15" customHeight="1" x14ac:dyDescent="0.25">
      <c r="B134" s="294"/>
      <c r="C134" s="255" t="s">
        <v>412</v>
      </c>
      <c r="D134" s="255"/>
      <c r="E134" s="255"/>
      <c r="F134" s="274" t="s">
        <v>391</v>
      </c>
      <c r="G134" s="255"/>
      <c r="H134" s="255" t="s">
        <v>424</v>
      </c>
      <c r="I134" s="255" t="s">
        <v>387</v>
      </c>
      <c r="J134" s="255">
        <v>50</v>
      </c>
      <c r="K134" s="296"/>
    </row>
    <row r="135" spans="2:11" ht="15" customHeight="1" x14ac:dyDescent="0.25">
      <c r="B135" s="294"/>
      <c r="C135" s="255" t="s">
        <v>108</v>
      </c>
      <c r="D135" s="255"/>
      <c r="E135" s="255"/>
      <c r="F135" s="274" t="s">
        <v>391</v>
      </c>
      <c r="G135" s="255"/>
      <c r="H135" s="255" t="s">
        <v>437</v>
      </c>
      <c r="I135" s="255" t="s">
        <v>387</v>
      </c>
      <c r="J135" s="255">
        <v>255</v>
      </c>
      <c r="K135" s="296"/>
    </row>
    <row r="136" spans="2:11" ht="15" customHeight="1" x14ac:dyDescent="0.25">
      <c r="B136" s="294"/>
      <c r="C136" s="255" t="s">
        <v>414</v>
      </c>
      <c r="D136" s="255"/>
      <c r="E136" s="255"/>
      <c r="F136" s="274" t="s">
        <v>385</v>
      </c>
      <c r="G136" s="255"/>
      <c r="H136" s="255" t="s">
        <v>438</v>
      </c>
      <c r="I136" s="255" t="s">
        <v>416</v>
      </c>
      <c r="J136" s="255"/>
      <c r="K136" s="296"/>
    </row>
    <row r="137" spans="2:11" ht="15" customHeight="1" x14ac:dyDescent="0.25">
      <c r="B137" s="294"/>
      <c r="C137" s="255" t="s">
        <v>417</v>
      </c>
      <c r="D137" s="255"/>
      <c r="E137" s="255"/>
      <c r="F137" s="274" t="s">
        <v>385</v>
      </c>
      <c r="G137" s="255"/>
      <c r="H137" s="255" t="s">
        <v>439</v>
      </c>
      <c r="I137" s="255" t="s">
        <v>419</v>
      </c>
      <c r="J137" s="255"/>
      <c r="K137" s="296"/>
    </row>
    <row r="138" spans="2:11" ht="15" customHeight="1" x14ac:dyDescent="0.25">
      <c r="B138" s="294"/>
      <c r="C138" s="255" t="s">
        <v>420</v>
      </c>
      <c r="D138" s="255"/>
      <c r="E138" s="255"/>
      <c r="F138" s="274" t="s">
        <v>385</v>
      </c>
      <c r="G138" s="255"/>
      <c r="H138" s="255" t="s">
        <v>420</v>
      </c>
      <c r="I138" s="255" t="s">
        <v>419</v>
      </c>
      <c r="J138" s="255"/>
      <c r="K138" s="296"/>
    </row>
    <row r="139" spans="2:11" ht="15" customHeight="1" x14ac:dyDescent="0.25">
      <c r="B139" s="294"/>
      <c r="C139" s="255" t="s">
        <v>44</v>
      </c>
      <c r="D139" s="255"/>
      <c r="E139" s="255"/>
      <c r="F139" s="274" t="s">
        <v>385</v>
      </c>
      <c r="G139" s="255"/>
      <c r="H139" s="255" t="s">
        <v>440</v>
      </c>
      <c r="I139" s="255" t="s">
        <v>419</v>
      </c>
      <c r="J139" s="255"/>
      <c r="K139" s="296"/>
    </row>
    <row r="140" spans="2:11" ht="15" customHeight="1" x14ac:dyDescent="0.25">
      <c r="B140" s="294"/>
      <c r="C140" s="255" t="s">
        <v>441</v>
      </c>
      <c r="D140" s="255"/>
      <c r="E140" s="255"/>
      <c r="F140" s="274" t="s">
        <v>385</v>
      </c>
      <c r="G140" s="255"/>
      <c r="H140" s="255" t="s">
        <v>442</v>
      </c>
      <c r="I140" s="255" t="s">
        <v>419</v>
      </c>
      <c r="J140" s="255"/>
      <c r="K140" s="296"/>
    </row>
    <row r="141" spans="2:11" ht="15" customHeight="1" x14ac:dyDescent="0.25">
      <c r="B141" s="297"/>
      <c r="C141" s="298"/>
      <c r="D141" s="298"/>
      <c r="E141" s="298"/>
      <c r="F141" s="298"/>
      <c r="G141" s="298"/>
      <c r="H141" s="298"/>
      <c r="I141" s="298"/>
      <c r="J141" s="298"/>
      <c r="K141" s="299"/>
    </row>
    <row r="142" spans="2:11" ht="18.75" customHeight="1" x14ac:dyDescent="0.25">
      <c r="B142" s="251"/>
      <c r="C142" s="251"/>
      <c r="D142" s="251"/>
      <c r="E142" s="251"/>
      <c r="F142" s="286"/>
      <c r="G142" s="251"/>
      <c r="H142" s="251"/>
      <c r="I142" s="251"/>
      <c r="J142" s="251"/>
      <c r="K142" s="251"/>
    </row>
    <row r="143" spans="2:11" ht="18.75" customHeight="1" x14ac:dyDescent="0.25">
      <c r="B143" s="261"/>
      <c r="C143" s="261"/>
      <c r="D143" s="261"/>
      <c r="E143" s="261"/>
      <c r="F143" s="261"/>
      <c r="G143" s="261"/>
      <c r="H143" s="261"/>
      <c r="I143" s="261"/>
      <c r="J143" s="261"/>
      <c r="K143" s="261"/>
    </row>
    <row r="144" spans="2:11" ht="7.5" customHeight="1" x14ac:dyDescent="0.25">
      <c r="B144" s="262"/>
      <c r="C144" s="263"/>
      <c r="D144" s="263"/>
      <c r="E144" s="263"/>
      <c r="F144" s="263"/>
      <c r="G144" s="263"/>
      <c r="H144" s="263"/>
      <c r="I144" s="263"/>
      <c r="J144" s="263"/>
      <c r="K144" s="264"/>
    </row>
    <row r="145" spans="2:11" ht="45" customHeight="1" x14ac:dyDescent="0.25">
      <c r="B145" s="265"/>
      <c r="C145" s="370" t="s">
        <v>443</v>
      </c>
      <c r="D145" s="370"/>
      <c r="E145" s="370"/>
      <c r="F145" s="370"/>
      <c r="G145" s="370"/>
      <c r="H145" s="370"/>
      <c r="I145" s="370"/>
      <c r="J145" s="370"/>
      <c r="K145" s="266"/>
    </row>
    <row r="146" spans="2:11" ht="17.25" customHeight="1" x14ac:dyDescent="0.25">
      <c r="B146" s="265"/>
      <c r="C146" s="267" t="s">
        <v>379</v>
      </c>
      <c r="D146" s="267"/>
      <c r="E146" s="267"/>
      <c r="F146" s="267" t="s">
        <v>380</v>
      </c>
      <c r="G146" s="268"/>
      <c r="H146" s="267" t="s">
        <v>103</v>
      </c>
      <c r="I146" s="267" t="s">
        <v>63</v>
      </c>
      <c r="J146" s="267" t="s">
        <v>381</v>
      </c>
      <c r="K146" s="266"/>
    </row>
    <row r="147" spans="2:11" ht="17.25" customHeight="1" x14ac:dyDescent="0.25">
      <c r="B147" s="265"/>
      <c r="C147" s="269" t="s">
        <v>382</v>
      </c>
      <c r="D147" s="269"/>
      <c r="E147" s="269"/>
      <c r="F147" s="270" t="s">
        <v>383</v>
      </c>
      <c r="G147" s="271"/>
      <c r="H147" s="269"/>
      <c r="I147" s="269"/>
      <c r="J147" s="269" t="s">
        <v>384</v>
      </c>
      <c r="K147" s="266"/>
    </row>
    <row r="148" spans="2:11" ht="5.25" customHeight="1" x14ac:dyDescent="0.25">
      <c r="B148" s="275"/>
      <c r="C148" s="272"/>
      <c r="D148" s="272"/>
      <c r="E148" s="272"/>
      <c r="F148" s="272"/>
      <c r="G148" s="273"/>
      <c r="H148" s="272"/>
      <c r="I148" s="272"/>
      <c r="J148" s="272"/>
      <c r="K148" s="296"/>
    </row>
    <row r="149" spans="2:11" ht="15" customHeight="1" x14ac:dyDescent="0.25">
      <c r="B149" s="275"/>
      <c r="C149" s="300" t="s">
        <v>388</v>
      </c>
      <c r="D149" s="255"/>
      <c r="E149" s="255"/>
      <c r="F149" s="301" t="s">
        <v>385</v>
      </c>
      <c r="G149" s="255"/>
      <c r="H149" s="300" t="s">
        <v>424</v>
      </c>
      <c r="I149" s="300" t="s">
        <v>387</v>
      </c>
      <c r="J149" s="300">
        <v>120</v>
      </c>
      <c r="K149" s="296"/>
    </row>
    <row r="150" spans="2:11" ht="15" customHeight="1" x14ac:dyDescent="0.25">
      <c r="B150" s="275"/>
      <c r="C150" s="300" t="s">
        <v>433</v>
      </c>
      <c r="D150" s="255"/>
      <c r="E150" s="255"/>
      <c r="F150" s="301" t="s">
        <v>385</v>
      </c>
      <c r="G150" s="255"/>
      <c r="H150" s="300" t="s">
        <v>444</v>
      </c>
      <c r="I150" s="300" t="s">
        <v>387</v>
      </c>
      <c r="J150" s="300" t="s">
        <v>435</v>
      </c>
      <c r="K150" s="296"/>
    </row>
    <row r="151" spans="2:11" ht="15" customHeight="1" x14ac:dyDescent="0.25">
      <c r="B151" s="275"/>
      <c r="C151" s="300" t="s">
        <v>334</v>
      </c>
      <c r="D151" s="255"/>
      <c r="E151" s="255"/>
      <c r="F151" s="301" t="s">
        <v>385</v>
      </c>
      <c r="G151" s="255"/>
      <c r="H151" s="300" t="s">
        <v>445</v>
      </c>
      <c r="I151" s="300" t="s">
        <v>387</v>
      </c>
      <c r="J151" s="300" t="s">
        <v>435</v>
      </c>
      <c r="K151" s="296"/>
    </row>
    <row r="152" spans="2:11" ht="15" customHeight="1" x14ac:dyDescent="0.25">
      <c r="B152" s="275"/>
      <c r="C152" s="300" t="s">
        <v>390</v>
      </c>
      <c r="D152" s="255"/>
      <c r="E152" s="255"/>
      <c r="F152" s="301" t="s">
        <v>391</v>
      </c>
      <c r="G152" s="255"/>
      <c r="H152" s="300" t="s">
        <v>424</v>
      </c>
      <c r="I152" s="300" t="s">
        <v>387</v>
      </c>
      <c r="J152" s="300">
        <v>50</v>
      </c>
      <c r="K152" s="296"/>
    </row>
    <row r="153" spans="2:11" ht="15" customHeight="1" x14ac:dyDescent="0.25">
      <c r="B153" s="275"/>
      <c r="C153" s="300" t="s">
        <v>393</v>
      </c>
      <c r="D153" s="255"/>
      <c r="E153" s="255"/>
      <c r="F153" s="301" t="s">
        <v>385</v>
      </c>
      <c r="G153" s="255"/>
      <c r="H153" s="300" t="s">
        <v>424</v>
      </c>
      <c r="I153" s="300" t="s">
        <v>395</v>
      </c>
      <c r="J153" s="300"/>
      <c r="K153" s="296"/>
    </row>
    <row r="154" spans="2:11" ht="15" customHeight="1" x14ac:dyDescent="0.25">
      <c r="B154" s="275"/>
      <c r="C154" s="300" t="s">
        <v>404</v>
      </c>
      <c r="D154" s="255"/>
      <c r="E154" s="255"/>
      <c r="F154" s="301" t="s">
        <v>391</v>
      </c>
      <c r="G154" s="255"/>
      <c r="H154" s="300" t="s">
        <v>424</v>
      </c>
      <c r="I154" s="300" t="s">
        <v>387</v>
      </c>
      <c r="J154" s="300">
        <v>50</v>
      </c>
      <c r="K154" s="296"/>
    </row>
    <row r="155" spans="2:11" ht="15" customHeight="1" x14ac:dyDescent="0.25">
      <c r="B155" s="275"/>
      <c r="C155" s="300" t="s">
        <v>412</v>
      </c>
      <c r="D155" s="255"/>
      <c r="E155" s="255"/>
      <c r="F155" s="301" t="s">
        <v>391</v>
      </c>
      <c r="G155" s="255"/>
      <c r="H155" s="300" t="s">
        <v>424</v>
      </c>
      <c r="I155" s="300" t="s">
        <v>387</v>
      </c>
      <c r="J155" s="300">
        <v>50</v>
      </c>
      <c r="K155" s="296"/>
    </row>
    <row r="156" spans="2:11" ht="15" customHeight="1" x14ac:dyDescent="0.25">
      <c r="B156" s="275"/>
      <c r="C156" s="300" t="s">
        <v>410</v>
      </c>
      <c r="D156" s="255"/>
      <c r="E156" s="255"/>
      <c r="F156" s="301" t="s">
        <v>391</v>
      </c>
      <c r="G156" s="255"/>
      <c r="H156" s="300" t="s">
        <v>424</v>
      </c>
      <c r="I156" s="300" t="s">
        <v>387</v>
      </c>
      <c r="J156" s="300">
        <v>50</v>
      </c>
      <c r="K156" s="296"/>
    </row>
    <row r="157" spans="2:11" ht="15" customHeight="1" x14ac:dyDescent="0.25">
      <c r="B157" s="275"/>
      <c r="C157" s="300" t="s">
        <v>94</v>
      </c>
      <c r="D157" s="255"/>
      <c r="E157" s="255"/>
      <c r="F157" s="301" t="s">
        <v>385</v>
      </c>
      <c r="G157" s="255"/>
      <c r="H157" s="300" t="s">
        <v>446</v>
      </c>
      <c r="I157" s="300" t="s">
        <v>387</v>
      </c>
      <c r="J157" s="300" t="s">
        <v>447</v>
      </c>
      <c r="K157" s="296"/>
    </row>
    <row r="158" spans="2:11" ht="15" customHeight="1" x14ac:dyDescent="0.25">
      <c r="B158" s="275"/>
      <c r="C158" s="300" t="s">
        <v>448</v>
      </c>
      <c r="D158" s="255"/>
      <c r="E158" s="255"/>
      <c r="F158" s="301" t="s">
        <v>385</v>
      </c>
      <c r="G158" s="255"/>
      <c r="H158" s="300" t="s">
        <v>449</v>
      </c>
      <c r="I158" s="300" t="s">
        <v>419</v>
      </c>
      <c r="J158" s="300"/>
      <c r="K158" s="296"/>
    </row>
    <row r="159" spans="2:11" ht="15" customHeight="1" x14ac:dyDescent="0.25">
      <c r="B159" s="302"/>
      <c r="C159" s="284"/>
      <c r="D159" s="284"/>
      <c r="E159" s="284"/>
      <c r="F159" s="284"/>
      <c r="G159" s="284"/>
      <c r="H159" s="284"/>
      <c r="I159" s="284"/>
      <c r="J159" s="284"/>
      <c r="K159" s="303"/>
    </row>
    <row r="160" spans="2:11" ht="18.75" customHeight="1" x14ac:dyDescent="0.25">
      <c r="B160" s="251"/>
      <c r="C160" s="255"/>
      <c r="D160" s="255"/>
      <c r="E160" s="255"/>
      <c r="F160" s="274"/>
      <c r="G160" s="255"/>
      <c r="H160" s="255"/>
      <c r="I160" s="255"/>
      <c r="J160" s="255"/>
      <c r="K160" s="251"/>
    </row>
    <row r="161" spans="2:11" ht="18.75" customHeight="1" x14ac:dyDescent="0.25">
      <c r="B161" s="261"/>
      <c r="C161" s="261"/>
      <c r="D161" s="261"/>
      <c r="E161" s="261"/>
      <c r="F161" s="261"/>
      <c r="G161" s="261"/>
      <c r="H161" s="261"/>
      <c r="I161" s="261"/>
      <c r="J161" s="261"/>
      <c r="K161" s="261"/>
    </row>
    <row r="162" spans="2:11" ht="7.5" customHeight="1" x14ac:dyDescent="0.25">
      <c r="B162" s="242"/>
      <c r="C162" s="243"/>
      <c r="D162" s="243"/>
      <c r="E162" s="243"/>
      <c r="F162" s="243"/>
      <c r="G162" s="243"/>
      <c r="H162" s="243"/>
      <c r="I162" s="243"/>
      <c r="J162" s="243"/>
      <c r="K162" s="244"/>
    </row>
    <row r="163" spans="2:11" ht="45" customHeight="1" x14ac:dyDescent="0.25">
      <c r="B163" s="245"/>
      <c r="C163" s="366" t="s">
        <v>450</v>
      </c>
      <c r="D163" s="366"/>
      <c r="E163" s="366"/>
      <c r="F163" s="366"/>
      <c r="G163" s="366"/>
      <c r="H163" s="366"/>
      <c r="I163" s="366"/>
      <c r="J163" s="366"/>
      <c r="K163" s="246"/>
    </row>
    <row r="164" spans="2:11" ht="17.25" customHeight="1" x14ac:dyDescent="0.25">
      <c r="B164" s="245"/>
      <c r="C164" s="267" t="s">
        <v>379</v>
      </c>
      <c r="D164" s="267"/>
      <c r="E164" s="267"/>
      <c r="F164" s="267" t="s">
        <v>380</v>
      </c>
      <c r="G164" s="304"/>
      <c r="H164" s="305" t="s">
        <v>103</v>
      </c>
      <c r="I164" s="305" t="s">
        <v>63</v>
      </c>
      <c r="J164" s="267" t="s">
        <v>381</v>
      </c>
      <c r="K164" s="246"/>
    </row>
    <row r="165" spans="2:11" ht="17.25" customHeight="1" x14ac:dyDescent="0.25">
      <c r="B165" s="248"/>
      <c r="C165" s="269" t="s">
        <v>382</v>
      </c>
      <c r="D165" s="269"/>
      <c r="E165" s="269"/>
      <c r="F165" s="270" t="s">
        <v>383</v>
      </c>
      <c r="G165" s="306"/>
      <c r="H165" s="307"/>
      <c r="I165" s="307"/>
      <c r="J165" s="269" t="s">
        <v>384</v>
      </c>
      <c r="K165" s="249"/>
    </row>
    <row r="166" spans="2:11" ht="5.25" customHeight="1" x14ac:dyDescent="0.25">
      <c r="B166" s="275"/>
      <c r="C166" s="272"/>
      <c r="D166" s="272"/>
      <c r="E166" s="272"/>
      <c r="F166" s="272"/>
      <c r="G166" s="273"/>
      <c r="H166" s="272"/>
      <c r="I166" s="272"/>
      <c r="J166" s="272"/>
      <c r="K166" s="296"/>
    </row>
    <row r="167" spans="2:11" ht="15" customHeight="1" x14ac:dyDescent="0.25">
      <c r="B167" s="275"/>
      <c r="C167" s="255" t="s">
        <v>388</v>
      </c>
      <c r="D167" s="255"/>
      <c r="E167" s="255"/>
      <c r="F167" s="274" t="s">
        <v>385</v>
      </c>
      <c r="G167" s="255"/>
      <c r="H167" s="255" t="s">
        <v>424</v>
      </c>
      <c r="I167" s="255" t="s">
        <v>387</v>
      </c>
      <c r="J167" s="255">
        <v>120</v>
      </c>
      <c r="K167" s="296"/>
    </row>
    <row r="168" spans="2:11" ht="15" customHeight="1" x14ac:dyDescent="0.25">
      <c r="B168" s="275"/>
      <c r="C168" s="255" t="s">
        <v>433</v>
      </c>
      <c r="D168" s="255"/>
      <c r="E168" s="255"/>
      <c r="F168" s="274" t="s">
        <v>385</v>
      </c>
      <c r="G168" s="255"/>
      <c r="H168" s="255" t="s">
        <v>434</v>
      </c>
      <c r="I168" s="255" t="s">
        <v>387</v>
      </c>
      <c r="J168" s="255" t="s">
        <v>435</v>
      </c>
      <c r="K168" s="296"/>
    </row>
    <row r="169" spans="2:11" ht="15" customHeight="1" x14ac:dyDescent="0.25">
      <c r="B169" s="275"/>
      <c r="C169" s="255" t="s">
        <v>334</v>
      </c>
      <c r="D169" s="255"/>
      <c r="E169" s="255"/>
      <c r="F169" s="274" t="s">
        <v>385</v>
      </c>
      <c r="G169" s="255"/>
      <c r="H169" s="255" t="s">
        <v>451</v>
      </c>
      <c r="I169" s="255" t="s">
        <v>387</v>
      </c>
      <c r="J169" s="255" t="s">
        <v>435</v>
      </c>
      <c r="K169" s="296"/>
    </row>
    <row r="170" spans="2:11" ht="15" customHeight="1" x14ac:dyDescent="0.25">
      <c r="B170" s="275"/>
      <c r="C170" s="255" t="s">
        <v>390</v>
      </c>
      <c r="D170" s="255"/>
      <c r="E170" s="255"/>
      <c r="F170" s="274" t="s">
        <v>391</v>
      </c>
      <c r="G170" s="255"/>
      <c r="H170" s="255" t="s">
        <v>451</v>
      </c>
      <c r="I170" s="255" t="s">
        <v>387</v>
      </c>
      <c r="J170" s="255">
        <v>50</v>
      </c>
      <c r="K170" s="296"/>
    </row>
    <row r="171" spans="2:11" ht="15" customHeight="1" x14ac:dyDescent="0.25">
      <c r="B171" s="275"/>
      <c r="C171" s="255" t="s">
        <v>393</v>
      </c>
      <c r="D171" s="255"/>
      <c r="E171" s="255"/>
      <c r="F171" s="274" t="s">
        <v>385</v>
      </c>
      <c r="G171" s="255"/>
      <c r="H171" s="255" t="s">
        <v>451</v>
      </c>
      <c r="I171" s="255" t="s">
        <v>395</v>
      </c>
      <c r="J171" s="255"/>
      <c r="K171" s="296"/>
    </row>
    <row r="172" spans="2:11" ht="15" customHeight="1" x14ac:dyDescent="0.25">
      <c r="B172" s="275"/>
      <c r="C172" s="255" t="s">
        <v>404</v>
      </c>
      <c r="D172" s="255"/>
      <c r="E172" s="255"/>
      <c r="F172" s="274" t="s">
        <v>391</v>
      </c>
      <c r="G172" s="255"/>
      <c r="H172" s="255" t="s">
        <v>451</v>
      </c>
      <c r="I172" s="255" t="s">
        <v>387</v>
      </c>
      <c r="J172" s="255">
        <v>50</v>
      </c>
      <c r="K172" s="296"/>
    </row>
    <row r="173" spans="2:11" ht="15" customHeight="1" x14ac:dyDescent="0.25">
      <c r="B173" s="275"/>
      <c r="C173" s="255" t="s">
        <v>412</v>
      </c>
      <c r="D173" s="255"/>
      <c r="E173" s="255"/>
      <c r="F173" s="274" t="s">
        <v>391</v>
      </c>
      <c r="G173" s="255"/>
      <c r="H173" s="255" t="s">
        <v>451</v>
      </c>
      <c r="I173" s="255" t="s">
        <v>387</v>
      </c>
      <c r="J173" s="255">
        <v>50</v>
      </c>
      <c r="K173" s="296"/>
    </row>
    <row r="174" spans="2:11" ht="15" customHeight="1" x14ac:dyDescent="0.25">
      <c r="B174" s="275"/>
      <c r="C174" s="255" t="s">
        <v>410</v>
      </c>
      <c r="D174" s="255"/>
      <c r="E174" s="255"/>
      <c r="F174" s="274" t="s">
        <v>391</v>
      </c>
      <c r="G174" s="255"/>
      <c r="H174" s="255" t="s">
        <v>451</v>
      </c>
      <c r="I174" s="255" t="s">
        <v>387</v>
      </c>
      <c r="J174" s="255">
        <v>50</v>
      </c>
      <c r="K174" s="296"/>
    </row>
    <row r="175" spans="2:11" ht="15" customHeight="1" x14ac:dyDescent="0.25">
      <c r="B175" s="275"/>
      <c r="C175" s="255" t="s">
        <v>102</v>
      </c>
      <c r="D175" s="255"/>
      <c r="E175" s="255"/>
      <c r="F175" s="274" t="s">
        <v>385</v>
      </c>
      <c r="G175" s="255"/>
      <c r="H175" s="255" t="s">
        <v>452</v>
      </c>
      <c r="I175" s="255" t="s">
        <v>453</v>
      </c>
      <c r="J175" s="255"/>
      <c r="K175" s="296"/>
    </row>
    <row r="176" spans="2:11" ht="15" customHeight="1" x14ac:dyDescent="0.25">
      <c r="B176" s="275"/>
      <c r="C176" s="255" t="s">
        <v>63</v>
      </c>
      <c r="D176" s="255"/>
      <c r="E176" s="255"/>
      <c r="F176" s="274" t="s">
        <v>385</v>
      </c>
      <c r="G176" s="255"/>
      <c r="H176" s="255" t="s">
        <v>454</v>
      </c>
      <c r="I176" s="255" t="s">
        <v>455</v>
      </c>
      <c r="J176" s="255">
        <v>1</v>
      </c>
      <c r="K176" s="296"/>
    </row>
    <row r="177" spans="2:11" ht="15" customHeight="1" x14ac:dyDescent="0.25">
      <c r="B177" s="275"/>
      <c r="C177" s="255" t="s">
        <v>59</v>
      </c>
      <c r="D177" s="255"/>
      <c r="E177" s="255"/>
      <c r="F177" s="274" t="s">
        <v>385</v>
      </c>
      <c r="G177" s="255"/>
      <c r="H177" s="255" t="s">
        <v>456</v>
      </c>
      <c r="I177" s="255" t="s">
        <v>387</v>
      </c>
      <c r="J177" s="255">
        <v>20</v>
      </c>
      <c r="K177" s="296"/>
    </row>
    <row r="178" spans="2:11" ht="15" customHeight="1" x14ac:dyDescent="0.25">
      <c r="B178" s="275"/>
      <c r="C178" s="255" t="s">
        <v>103</v>
      </c>
      <c r="D178" s="255"/>
      <c r="E178" s="255"/>
      <c r="F178" s="274" t="s">
        <v>385</v>
      </c>
      <c r="G178" s="255"/>
      <c r="H178" s="255" t="s">
        <v>457</v>
      </c>
      <c r="I178" s="255" t="s">
        <v>387</v>
      </c>
      <c r="J178" s="255">
        <v>255</v>
      </c>
      <c r="K178" s="296"/>
    </row>
    <row r="179" spans="2:11" ht="15" customHeight="1" x14ac:dyDescent="0.25">
      <c r="B179" s="275"/>
      <c r="C179" s="255" t="s">
        <v>104</v>
      </c>
      <c r="D179" s="255"/>
      <c r="E179" s="255"/>
      <c r="F179" s="274" t="s">
        <v>385</v>
      </c>
      <c r="G179" s="255"/>
      <c r="H179" s="255" t="s">
        <v>350</v>
      </c>
      <c r="I179" s="255" t="s">
        <v>387</v>
      </c>
      <c r="J179" s="255">
        <v>10</v>
      </c>
      <c r="K179" s="296"/>
    </row>
    <row r="180" spans="2:11" ht="15" customHeight="1" x14ac:dyDescent="0.25">
      <c r="B180" s="275"/>
      <c r="C180" s="255" t="s">
        <v>105</v>
      </c>
      <c r="D180" s="255"/>
      <c r="E180" s="255"/>
      <c r="F180" s="274" t="s">
        <v>385</v>
      </c>
      <c r="G180" s="255"/>
      <c r="H180" s="255" t="s">
        <v>458</v>
      </c>
      <c r="I180" s="255" t="s">
        <v>419</v>
      </c>
      <c r="J180" s="255"/>
      <c r="K180" s="296"/>
    </row>
    <row r="181" spans="2:11" ht="15" customHeight="1" x14ac:dyDescent="0.25">
      <c r="B181" s="275"/>
      <c r="C181" s="255" t="s">
        <v>459</v>
      </c>
      <c r="D181" s="255"/>
      <c r="E181" s="255"/>
      <c r="F181" s="274" t="s">
        <v>385</v>
      </c>
      <c r="G181" s="255"/>
      <c r="H181" s="255" t="s">
        <v>460</v>
      </c>
      <c r="I181" s="255" t="s">
        <v>419</v>
      </c>
      <c r="J181" s="255"/>
      <c r="K181" s="296"/>
    </row>
    <row r="182" spans="2:11" ht="15" customHeight="1" x14ac:dyDescent="0.25">
      <c r="B182" s="275"/>
      <c r="C182" s="255" t="s">
        <v>448</v>
      </c>
      <c r="D182" s="255"/>
      <c r="E182" s="255"/>
      <c r="F182" s="274" t="s">
        <v>385</v>
      </c>
      <c r="G182" s="255"/>
      <c r="H182" s="255" t="s">
        <v>461</v>
      </c>
      <c r="I182" s="255" t="s">
        <v>419</v>
      </c>
      <c r="J182" s="255"/>
      <c r="K182" s="296"/>
    </row>
    <row r="183" spans="2:11" ht="15" customHeight="1" x14ac:dyDescent="0.25">
      <c r="B183" s="275"/>
      <c r="C183" s="255" t="s">
        <v>107</v>
      </c>
      <c r="D183" s="255"/>
      <c r="E183" s="255"/>
      <c r="F183" s="274" t="s">
        <v>391</v>
      </c>
      <c r="G183" s="255"/>
      <c r="H183" s="255" t="s">
        <v>462</v>
      </c>
      <c r="I183" s="255" t="s">
        <v>387</v>
      </c>
      <c r="J183" s="255">
        <v>50</v>
      </c>
      <c r="K183" s="296"/>
    </row>
    <row r="184" spans="2:11" ht="15" customHeight="1" x14ac:dyDescent="0.25">
      <c r="B184" s="275"/>
      <c r="C184" s="255" t="s">
        <v>463</v>
      </c>
      <c r="D184" s="255"/>
      <c r="E184" s="255"/>
      <c r="F184" s="274" t="s">
        <v>391</v>
      </c>
      <c r="G184" s="255"/>
      <c r="H184" s="255" t="s">
        <v>464</v>
      </c>
      <c r="I184" s="255" t="s">
        <v>465</v>
      </c>
      <c r="J184" s="255"/>
      <c r="K184" s="296"/>
    </row>
    <row r="185" spans="2:11" ht="15" customHeight="1" x14ac:dyDescent="0.25">
      <c r="B185" s="275"/>
      <c r="C185" s="255" t="s">
        <v>466</v>
      </c>
      <c r="D185" s="255"/>
      <c r="E185" s="255"/>
      <c r="F185" s="274" t="s">
        <v>391</v>
      </c>
      <c r="G185" s="255"/>
      <c r="H185" s="255" t="s">
        <v>467</v>
      </c>
      <c r="I185" s="255" t="s">
        <v>465</v>
      </c>
      <c r="J185" s="255"/>
      <c r="K185" s="296"/>
    </row>
    <row r="186" spans="2:11" ht="15" customHeight="1" x14ac:dyDescent="0.25">
      <c r="B186" s="275"/>
      <c r="C186" s="255" t="s">
        <v>468</v>
      </c>
      <c r="D186" s="255"/>
      <c r="E186" s="255"/>
      <c r="F186" s="274" t="s">
        <v>391</v>
      </c>
      <c r="G186" s="255"/>
      <c r="H186" s="255" t="s">
        <v>469</v>
      </c>
      <c r="I186" s="255" t="s">
        <v>465</v>
      </c>
      <c r="J186" s="255"/>
      <c r="K186" s="296"/>
    </row>
    <row r="187" spans="2:11" ht="15" customHeight="1" x14ac:dyDescent="0.25">
      <c r="B187" s="275"/>
      <c r="C187" s="308" t="s">
        <v>470</v>
      </c>
      <c r="D187" s="255"/>
      <c r="E187" s="255"/>
      <c r="F187" s="274" t="s">
        <v>391</v>
      </c>
      <c r="G187" s="255"/>
      <c r="H187" s="255" t="s">
        <v>471</v>
      </c>
      <c r="I187" s="255" t="s">
        <v>472</v>
      </c>
      <c r="J187" s="309" t="s">
        <v>473</v>
      </c>
      <c r="K187" s="296"/>
    </row>
    <row r="188" spans="2:11" ht="15" customHeight="1" x14ac:dyDescent="0.25">
      <c r="B188" s="302"/>
      <c r="C188" s="310"/>
      <c r="D188" s="284"/>
      <c r="E188" s="284"/>
      <c r="F188" s="284"/>
      <c r="G188" s="284"/>
      <c r="H188" s="284"/>
      <c r="I188" s="284"/>
      <c r="J188" s="284"/>
      <c r="K188" s="303"/>
    </row>
    <row r="189" spans="2:11" ht="18.75" customHeight="1" x14ac:dyDescent="0.25">
      <c r="B189" s="311"/>
      <c r="C189" s="312"/>
      <c r="D189" s="312"/>
      <c r="E189" s="312"/>
      <c r="F189" s="313"/>
      <c r="G189" s="255"/>
      <c r="H189" s="255"/>
      <c r="I189" s="255"/>
      <c r="J189" s="255"/>
      <c r="K189" s="251"/>
    </row>
    <row r="190" spans="2:11" ht="18.75" customHeight="1" x14ac:dyDescent="0.25">
      <c r="B190" s="251"/>
      <c r="C190" s="255"/>
      <c r="D190" s="255"/>
      <c r="E190" s="255"/>
      <c r="F190" s="274"/>
      <c r="G190" s="255"/>
      <c r="H190" s="255"/>
      <c r="I190" s="255"/>
      <c r="J190" s="255"/>
      <c r="K190" s="251"/>
    </row>
    <row r="191" spans="2:11" ht="18.75" customHeight="1" x14ac:dyDescent="0.25">
      <c r="B191" s="261"/>
      <c r="C191" s="261"/>
      <c r="D191" s="261"/>
      <c r="E191" s="261"/>
      <c r="F191" s="261"/>
      <c r="G191" s="261"/>
      <c r="H191" s="261"/>
      <c r="I191" s="261"/>
      <c r="J191" s="261"/>
      <c r="K191" s="261"/>
    </row>
    <row r="192" spans="2:11" x14ac:dyDescent="0.25">
      <c r="B192" s="242"/>
      <c r="C192" s="243"/>
      <c r="D192" s="243"/>
      <c r="E192" s="243"/>
      <c r="F192" s="243"/>
      <c r="G192" s="243"/>
      <c r="H192" s="243"/>
      <c r="I192" s="243"/>
      <c r="J192" s="243"/>
      <c r="K192" s="244"/>
    </row>
    <row r="193" spans="2:11" ht="21" x14ac:dyDescent="0.25">
      <c r="B193" s="245"/>
      <c r="C193" s="366" t="s">
        <v>474</v>
      </c>
      <c r="D193" s="366"/>
      <c r="E193" s="366"/>
      <c r="F193" s="366"/>
      <c r="G193" s="366"/>
      <c r="H193" s="366"/>
      <c r="I193" s="366"/>
      <c r="J193" s="366"/>
      <c r="K193" s="246"/>
    </row>
    <row r="194" spans="2:11" ht="25.5" customHeight="1" x14ac:dyDescent="0.3">
      <c r="B194" s="245"/>
      <c r="C194" s="314" t="s">
        <v>475</v>
      </c>
      <c r="D194" s="314"/>
      <c r="E194" s="314"/>
      <c r="F194" s="314" t="s">
        <v>476</v>
      </c>
      <c r="G194" s="315"/>
      <c r="H194" s="372" t="s">
        <v>477</v>
      </c>
      <c r="I194" s="372"/>
      <c r="J194" s="372"/>
      <c r="K194" s="246"/>
    </row>
    <row r="195" spans="2:11" ht="5.25" customHeight="1" x14ac:dyDescent="0.25">
      <c r="B195" s="275"/>
      <c r="C195" s="272"/>
      <c r="D195" s="272"/>
      <c r="E195" s="272"/>
      <c r="F195" s="272"/>
      <c r="G195" s="255"/>
      <c r="H195" s="272"/>
      <c r="I195" s="272"/>
      <c r="J195" s="272"/>
      <c r="K195" s="296"/>
    </row>
    <row r="196" spans="2:11" ht="15" customHeight="1" x14ac:dyDescent="0.25">
      <c r="B196" s="275"/>
      <c r="C196" s="255" t="s">
        <v>478</v>
      </c>
      <c r="D196" s="255"/>
      <c r="E196" s="255"/>
      <c r="F196" s="274" t="s">
        <v>49</v>
      </c>
      <c r="G196" s="255"/>
      <c r="H196" s="373" t="s">
        <v>479</v>
      </c>
      <c r="I196" s="373"/>
      <c r="J196" s="373"/>
      <c r="K196" s="296"/>
    </row>
    <row r="197" spans="2:11" ht="15" customHeight="1" x14ac:dyDescent="0.25">
      <c r="B197" s="275"/>
      <c r="C197" s="281"/>
      <c r="D197" s="255"/>
      <c r="E197" s="255"/>
      <c r="F197" s="274" t="s">
        <v>50</v>
      </c>
      <c r="G197" s="255"/>
      <c r="H197" s="373" t="s">
        <v>480</v>
      </c>
      <c r="I197" s="373"/>
      <c r="J197" s="373"/>
      <c r="K197" s="296"/>
    </row>
    <row r="198" spans="2:11" ht="15" customHeight="1" x14ac:dyDescent="0.25">
      <c r="B198" s="275"/>
      <c r="C198" s="281"/>
      <c r="D198" s="255"/>
      <c r="E198" s="255"/>
      <c r="F198" s="274" t="s">
        <v>53</v>
      </c>
      <c r="G198" s="255"/>
      <c r="H198" s="373" t="s">
        <v>481</v>
      </c>
      <c r="I198" s="373"/>
      <c r="J198" s="373"/>
      <c r="K198" s="296"/>
    </row>
    <row r="199" spans="2:11" ht="15" customHeight="1" x14ac:dyDescent="0.25">
      <c r="B199" s="275"/>
      <c r="C199" s="255"/>
      <c r="D199" s="255"/>
      <c r="E199" s="255"/>
      <c r="F199" s="274" t="s">
        <v>51</v>
      </c>
      <c r="G199" s="255"/>
      <c r="H199" s="373" t="s">
        <v>482</v>
      </c>
      <c r="I199" s="373"/>
      <c r="J199" s="373"/>
      <c r="K199" s="296"/>
    </row>
    <row r="200" spans="2:11" ht="15" customHeight="1" x14ac:dyDescent="0.25">
      <c r="B200" s="275"/>
      <c r="C200" s="255"/>
      <c r="D200" s="255"/>
      <c r="E200" s="255"/>
      <c r="F200" s="274" t="s">
        <v>52</v>
      </c>
      <c r="G200" s="255"/>
      <c r="H200" s="373" t="s">
        <v>483</v>
      </c>
      <c r="I200" s="373"/>
      <c r="J200" s="373"/>
      <c r="K200" s="296"/>
    </row>
    <row r="201" spans="2:11" ht="15" customHeight="1" x14ac:dyDescent="0.25">
      <c r="B201" s="275"/>
      <c r="C201" s="255"/>
      <c r="D201" s="255"/>
      <c r="E201" s="255"/>
      <c r="F201" s="274"/>
      <c r="G201" s="255"/>
      <c r="H201" s="255"/>
      <c r="I201" s="255"/>
      <c r="J201" s="255"/>
      <c r="K201" s="296"/>
    </row>
    <row r="202" spans="2:11" ht="15" customHeight="1" x14ac:dyDescent="0.25">
      <c r="B202" s="275"/>
      <c r="C202" s="255" t="s">
        <v>431</v>
      </c>
      <c r="D202" s="255"/>
      <c r="E202" s="255"/>
      <c r="F202" s="274" t="s">
        <v>83</v>
      </c>
      <c r="G202" s="255"/>
      <c r="H202" s="373" t="s">
        <v>484</v>
      </c>
      <c r="I202" s="373"/>
      <c r="J202" s="373"/>
      <c r="K202" s="296"/>
    </row>
    <row r="203" spans="2:11" ht="15" customHeight="1" x14ac:dyDescent="0.25">
      <c r="B203" s="275"/>
      <c r="C203" s="281"/>
      <c r="D203" s="255"/>
      <c r="E203" s="255"/>
      <c r="F203" s="274" t="s">
        <v>328</v>
      </c>
      <c r="G203" s="255"/>
      <c r="H203" s="373" t="s">
        <v>329</v>
      </c>
      <c r="I203" s="373"/>
      <c r="J203" s="373"/>
      <c r="K203" s="296"/>
    </row>
    <row r="204" spans="2:11" ht="15" customHeight="1" x14ac:dyDescent="0.25">
      <c r="B204" s="275"/>
      <c r="C204" s="255"/>
      <c r="D204" s="255"/>
      <c r="E204" s="255"/>
      <c r="F204" s="274" t="s">
        <v>326</v>
      </c>
      <c r="G204" s="255"/>
      <c r="H204" s="373" t="s">
        <v>485</v>
      </c>
      <c r="I204" s="373"/>
      <c r="J204" s="373"/>
      <c r="K204" s="296"/>
    </row>
    <row r="205" spans="2:11" ht="15" customHeight="1" x14ac:dyDescent="0.25">
      <c r="B205" s="316"/>
      <c r="C205" s="281"/>
      <c r="D205" s="281"/>
      <c r="E205" s="281"/>
      <c r="F205" s="274" t="s">
        <v>330</v>
      </c>
      <c r="G205" s="260"/>
      <c r="H205" s="371" t="s">
        <v>331</v>
      </c>
      <c r="I205" s="371"/>
      <c r="J205" s="371"/>
      <c r="K205" s="317"/>
    </row>
    <row r="206" spans="2:11" ht="15" customHeight="1" x14ac:dyDescent="0.25">
      <c r="B206" s="316"/>
      <c r="C206" s="281"/>
      <c r="D206" s="281"/>
      <c r="E206" s="281"/>
      <c r="F206" s="274" t="s">
        <v>332</v>
      </c>
      <c r="G206" s="260"/>
      <c r="H206" s="371" t="s">
        <v>486</v>
      </c>
      <c r="I206" s="371"/>
      <c r="J206" s="371"/>
      <c r="K206" s="317"/>
    </row>
    <row r="207" spans="2:11" ht="15" customHeight="1" x14ac:dyDescent="0.25">
      <c r="B207" s="316"/>
      <c r="C207" s="281"/>
      <c r="D207" s="281"/>
      <c r="E207" s="281"/>
      <c r="F207" s="318"/>
      <c r="G207" s="260"/>
      <c r="H207" s="319"/>
      <c r="I207" s="319"/>
      <c r="J207" s="319"/>
      <c r="K207" s="317"/>
    </row>
    <row r="208" spans="2:11" ht="15" customHeight="1" x14ac:dyDescent="0.25">
      <c r="B208" s="316"/>
      <c r="C208" s="255" t="s">
        <v>455</v>
      </c>
      <c r="D208" s="281"/>
      <c r="E208" s="281"/>
      <c r="F208" s="274">
        <v>1</v>
      </c>
      <c r="G208" s="260"/>
      <c r="H208" s="371" t="s">
        <v>487</v>
      </c>
      <c r="I208" s="371"/>
      <c r="J208" s="371"/>
      <c r="K208" s="317"/>
    </row>
    <row r="209" spans="2:11" ht="15" customHeight="1" x14ac:dyDescent="0.25">
      <c r="B209" s="316"/>
      <c r="C209" s="281"/>
      <c r="D209" s="281"/>
      <c r="E209" s="281"/>
      <c r="F209" s="274">
        <v>2</v>
      </c>
      <c r="G209" s="260"/>
      <c r="H209" s="371" t="s">
        <v>488</v>
      </c>
      <c r="I209" s="371"/>
      <c r="J209" s="371"/>
      <c r="K209" s="317"/>
    </row>
    <row r="210" spans="2:11" ht="15" customHeight="1" x14ac:dyDescent="0.25">
      <c r="B210" s="316"/>
      <c r="C210" s="281"/>
      <c r="D210" s="281"/>
      <c r="E210" s="281"/>
      <c r="F210" s="274">
        <v>3</v>
      </c>
      <c r="G210" s="260"/>
      <c r="H210" s="371" t="s">
        <v>489</v>
      </c>
      <c r="I210" s="371"/>
      <c r="J210" s="371"/>
      <c r="K210" s="317"/>
    </row>
    <row r="211" spans="2:11" ht="15" customHeight="1" x14ac:dyDescent="0.25">
      <c r="B211" s="316"/>
      <c r="C211" s="281"/>
      <c r="D211" s="281"/>
      <c r="E211" s="281"/>
      <c r="F211" s="274">
        <v>4</v>
      </c>
      <c r="G211" s="260"/>
      <c r="H211" s="371" t="s">
        <v>490</v>
      </c>
      <c r="I211" s="371"/>
      <c r="J211" s="371"/>
      <c r="K211" s="317"/>
    </row>
    <row r="212" spans="2:11" ht="12.75" customHeight="1" x14ac:dyDescent="0.25">
      <c r="B212" s="320"/>
      <c r="C212" s="321"/>
      <c r="D212" s="321"/>
      <c r="E212" s="321"/>
      <c r="F212" s="321"/>
      <c r="G212" s="321"/>
      <c r="H212" s="321"/>
      <c r="I212" s="321"/>
      <c r="J212" s="321"/>
      <c r="K212" s="322"/>
    </row>
  </sheetData>
  <sheetProtection password="CE39" sheet="1" objects="1" scenarios="1"/>
  <mergeCells count="77">
    <mergeCell ref="H206:J206"/>
    <mergeCell ref="H208:J208"/>
    <mergeCell ref="H209:J209"/>
    <mergeCell ref="H210:J210"/>
    <mergeCell ref="H211:J211"/>
    <mergeCell ref="H205:J205"/>
    <mergeCell ref="C163:J163"/>
    <mergeCell ref="C193:J193"/>
    <mergeCell ref="H194:J194"/>
    <mergeCell ref="H196:J196"/>
    <mergeCell ref="H197:J197"/>
    <mergeCell ref="H198:J198"/>
    <mergeCell ref="H199:J199"/>
    <mergeCell ref="H200:J200"/>
    <mergeCell ref="H202:J202"/>
    <mergeCell ref="H203:J203"/>
    <mergeCell ref="H204:J204"/>
    <mergeCell ref="D68:J68"/>
    <mergeCell ref="C73:J73"/>
    <mergeCell ref="C100:J100"/>
    <mergeCell ref="C120:J120"/>
    <mergeCell ref="C145:J145"/>
    <mergeCell ref="D63:J63"/>
    <mergeCell ref="D64:J64"/>
    <mergeCell ref="D65:J65"/>
    <mergeCell ref="D66:J66"/>
    <mergeCell ref="D67:J67"/>
    <mergeCell ref="D57:J57"/>
    <mergeCell ref="D58:J58"/>
    <mergeCell ref="D59:J59"/>
    <mergeCell ref="D60:J60"/>
    <mergeCell ref="D61:J61"/>
    <mergeCell ref="C50:J50"/>
    <mergeCell ref="C52:J52"/>
    <mergeCell ref="C53:J53"/>
    <mergeCell ref="C55:J55"/>
    <mergeCell ref="D56:J56"/>
    <mergeCell ref="D45:J45"/>
    <mergeCell ref="E46:J46"/>
    <mergeCell ref="E47:J47"/>
    <mergeCell ref="E48:J48"/>
    <mergeCell ref="D49:J49"/>
    <mergeCell ref="G39:J39"/>
    <mergeCell ref="G40:J40"/>
    <mergeCell ref="G41:J41"/>
    <mergeCell ref="G42:J42"/>
    <mergeCell ref="G43:J43"/>
    <mergeCell ref="G34:J34"/>
    <mergeCell ref="G35:J35"/>
    <mergeCell ref="G36:J36"/>
    <mergeCell ref="G37:J37"/>
    <mergeCell ref="G38:J38"/>
    <mergeCell ref="D28:J28"/>
    <mergeCell ref="D29:J29"/>
    <mergeCell ref="D31:J31"/>
    <mergeCell ref="D32:J32"/>
    <mergeCell ref="D33:J33"/>
    <mergeCell ref="F21:J21"/>
    <mergeCell ref="C23:J23"/>
    <mergeCell ref="C24:J24"/>
    <mergeCell ref="D25:J25"/>
    <mergeCell ref="D26:J26"/>
    <mergeCell ref="F16:J16"/>
    <mergeCell ref="F17:J17"/>
    <mergeCell ref="F18:J18"/>
    <mergeCell ref="F19:J19"/>
    <mergeCell ref="F20:J20"/>
    <mergeCell ref="D10:J10"/>
    <mergeCell ref="D11:J11"/>
    <mergeCell ref="D13:J13"/>
    <mergeCell ref="D14:J14"/>
    <mergeCell ref="D15:J15"/>
    <mergeCell ref="C3:J3"/>
    <mergeCell ref="C4:J4"/>
    <mergeCell ref="C6:J6"/>
    <mergeCell ref="C7:J7"/>
    <mergeCell ref="C9:J9"/>
  </mergeCells>
  <pageMargins left="0.59055118110236227" right="0.59055118110236227" top="0.59055118110236227" bottom="0.59055118110236227" header="0" footer="0"/>
  <pageSetup paperSize="9" scale="6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2FECD856-AD86-43EC-9F9D-62B15394CB6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1 - MALOSTRANSKÝ POTOK VÝ...</vt:lpstr>
      <vt:lpstr>2 - VEDLEJŠÍ A OSTATNÍ NÁ...</vt:lpstr>
      <vt:lpstr>Pokyny pro vyplnění</vt:lpstr>
      <vt:lpstr>'1 - MALOSTRANSKÝ POTOK VÝ...'!Názvy_tisku</vt:lpstr>
      <vt:lpstr>'2 - VEDLEJŠÍ A OSTATNÍ NÁ...'!Názvy_tisku</vt:lpstr>
      <vt:lpstr>'Rekapitulace stavby'!Názvy_tisku</vt:lpstr>
      <vt:lpstr>'1 - MALOSTRANSKÝ POTOK VÝ...'!Oblast_tisku</vt:lpstr>
      <vt:lpstr>'2 - VEDLEJŠÍ A OSTATNÍ NÁ...'!Oblast_tisku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Lenka-PC\Lenka</dc:creator>
  <cp:lastModifiedBy>Lukáš Táborský</cp:lastModifiedBy>
  <cp:lastPrinted>2016-11-11T07:55:39Z</cp:lastPrinted>
  <dcterms:created xsi:type="dcterms:W3CDTF">2016-11-06T09:30:58Z</dcterms:created>
  <dcterms:modified xsi:type="dcterms:W3CDTF">2017-01-26T11:35:14Z</dcterms:modified>
</cp:coreProperties>
</file>